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6210" yWindow="375" windowWidth="15060" windowHeight="11760" tabRatio="923"/>
  </bookViews>
  <sheets>
    <sheet name="情報記入シート" sheetId="36" r:id="rId1"/>
    <sheet name="星取表" sheetId="26" r:id="rId2"/>
    <sheet name="第１節" sheetId="30" r:id="rId3"/>
    <sheet name="第2節" sheetId="29" r:id="rId4"/>
    <sheet name="第3節" sheetId="28" r:id="rId5"/>
    <sheet name="Sheet1" sheetId="37" r:id="rId6"/>
  </sheets>
  <definedNames>
    <definedName name="_xlnm.Print_Area" localSheetId="2">第１節!$A$1:$O$33</definedName>
    <definedName name="_xlnm.Print_Area" localSheetId="3">第2節!$A$1:$O$33</definedName>
    <definedName name="_xlnm.Print_Area" localSheetId="4">第3節!$A$1:$O$31</definedName>
  </definedNames>
  <calcPr calcId="125725" refMode="R1C1"/>
</workbook>
</file>

<file path=xl/calcChain.xml><?xml version="1.0" encoding="utf-8"?>
<calcChain xmlns="http://schemas.openxmlformats.org/spreadsheetml/2006/main">
  <c r="L22" i="30"/>
  <c r="N22"/>
  <c r="L24"/>
  <c r="N24"/>
  <c r="N23"/>
  <c r="L23"/>
  <c r="N21"/>
  <c r="L21"/>
  <c r="N20"/>
  <c r="L20"/>
  <c r="N17"/>
  <c r="L17"/>
  <c r="E3" i="36"/>
  <c r="C4" i="30" l="1"/>
  <c r="C3"/>
  <c r="C1"/>
  <c r="C4" i="29"/>
  <c r="C3"/>
  <c r="C1"/>
  <c r="C4" i="28" l="1"/>
  <c r="C3"/>
  <c r="C1"/>
  <c r="A22" i="26"/>
  <c r="J20" i="28" s="1"/>
  <c r="E16" l="1"/>
  <c r="J21" i="30"/>
  <c r="J24"/>
  <c r="J24" i="29"/>
  <c r="N25" s="1"/>
  <c r="J24" i="28"/>
  <c r="N25" s="1"/>
  <c r="Z20" i="26" l="1"/>
  <c r="X20"/>
  <c r="A20"/>
  <c r="W22" l="1"/>
  <c r="J19" i="30"/>
  <c r="J22"/>
  <c r="J17" i="29"/>
  <c r="J22"/>
  <c r="J16" i="28"/>
  <c r="J18"/>
  <c r="Y20" i="26"/>
  <c r="Z18"/>
  <c r="X18"/>
  <c r="W18"/>
  <c r="R20" s="1"/>
  <c r="U18"/>
  <c r="T20" s="1"/>
  <c r="A18"/>
  <c r="Z16"/>
  <c r="O22" s="1"/>
  <c r="X16"/>
  <c r="W16"/>
  <c r="U16"/>
  <c r="Q20" s="1"/>
  <c r="T16"/>
  <c r="R16"/>
  <c r="A16"/>
  <c r="Z14"/>
  <c r="X14"/>
  <c r="W14"/>
  <c r="U14"/>
  <c r="T14"/>
  <c r="L18" s="1"/>
  <c r="R14"/>
  <c r="Q14"/>
  <c r="O14"/>
  <c r="A14"/>
  <c r="S20" l="1"/>
  <c r="S16"/>
  <c r="P14"/>
  <c r="S14"/>
  <c r="Y14"/>
  <c r="Y16"/>
  <c r="V18"/>
  <c r="V14"/>
  <c r="V16"/>
  <c r="Y18"/>
  <c r="N18" i="29"/>
  <c r="L16"/>
  <c r="N16" i="26"/>
  <c r="N22"/>
  <c r="Q18"/>
  <c r="E18" i="30"/>
  <c r="J21" i="29"/>
  <c r="E24"/>
  <c r="E19"/>
  <c r="J22" i="28"/>
  <c r="E18"/>
  <c r="N17" s="1"/>
  <c r="L17" s="1"/>
  <c r="E21" i="30"/>
  <c r="J25" i="29"/>
  <c r="J25" i="28"/>
  <c r="E23"/>
  <c r="J17" i="30"/>
  <c r="E19" i="28"/>
  <c r="J18" i="30"/>
  <c r="J23"/>
  <c r="E25" i="28"/>
  <c r="E22" i="29"/>
  <c r="J16"/>
  <c r="J20"/>
  <c r="E20" i="28"/>
  <c r="Z12" i="26"/>
  <c r="X12"/>
  <c r="W12"/>
  <c r="U12"/>
  <c r="K20" s="1"/>
  <c r="T12"/>
  <c r="I18" s="1"/>
  <c r="R12"/>
  <c r="Q12"/>
  <c r="O12"/>
  <c r="N12"/>
  <c r="L12"/>
  <c r="K14" s="1"/>
  <c r="A12"/>
  <c r="I6" s="1"/>
  <c r="Z10"/>
  <c r="X10"/>
  <c r="W10"/>
  <c r="U10"/>
  <c r="T10"/>
  <c r="R10"/>
  <c r="Q10"/>
  <c r="O10"/>
  <c r="H16" s="1"/>
  <c r="N10"/>
  <c r="L10"/>
  <c r="K10"/>
  <c r="I10"/>
  <c r="H12" s="1"/>
  <c r="A10"/>
  <c r="Z8"/>
  <c r="X8"/>
  <c r="E22" s="1"/>
  <c r="W8"/>
  <c r="C20" s="1"/>
  <c r="U8"/>
  <c r="T8"/>
  <c r="R8"/>
  <c r="E18" s="1"/>
  <c r="Q8"/>
  <c r="O8"/>
  <c r="E16" s="1"/>
  <c r="N8"/>
  <c r="L8"/>
  <c r="E14" s="1"/>
  <c r="K8"/>
  <c r="I8"/>
  <c r="E12" s="1"/>
  <c r="H8"/>
  <c r="F8"/>
  <c r="A8"/>
  <c r="C6" s="1"/>
  <c r="X6"/>
  <c r="U6"/>
  <c r="R6"/>
  <c r="O6"/>
  <c r="L6"/>
  <c r="A1"/>
  <c r="B20" i="36"/>
  <c r="E13" i="30" s="1"/>
  <c r="B19" i="36"/>
  <c r="B14"/>
  <c r="B13"/>
  <c r="B8"/>
  <c r="E13" i="28" s="1"/>
  <c r="B7" i="36"/>
  <c r="V8" i="26" l="1"/>
  <c r="P12"/>
  <c r="J10"/>
  <c r="E12" i="28"/>
  <c r="E12" i="30"/>
  <c r="S12" i="26"/>
  <c r="Y10"/>
  <c r="S10"/>
  <c r="M8"/>
  <c r="Y12"/>
  <c r="Y8"/>
  <c r="M10"/>
  <c r="V10"/>
  <c r="K18"/>
  <c r="AE8"/>
  <c r="F6"/>
  <c r="V12"/>
  <c r="N23" i="29"/>
  <c r="L23" s="1"/>
  <c r="L25"/>
  <c r="E20"/>
  <c r="G8" i="26"/>
  <c r="P8"/>
  <c r="AD8"/>
  <c r="N19" i="28"/>
  <c r="L19" s="1"/>
  <c r="E23" i="30"/>
  <c r="E19"/>
  <c r="N19" s="1"/>
  <c r="L19" s="1"/>
  <c r="E18" i="29"/>
  <c r="E22" i="28"/>
  <c r="N21" s="1"/>
  <c r="L21" s="1"/>
  <c r="E23" i="29"/>
  <c r="J19" i="28"/>
  <c r="E17"/>
  <c r="E20" i="30"/>
  <c r="J23" i="29"/>
  <c r="E17" i="30"/>
  <c r="E24" i="28"/>
  <c r="J21"/>
  <c r="N22" s="1"/>
  <c r="E17" i="29"/>
  <c r="J8" i="26"/>
  <c r="AC8" s="1"/>
  <c r="AB8" s="1"/>
  <c r="S8"/>
  <c r="E10"/>
  <c r="AE10" s="1"/>
  <c r="M12"/>
  <c r="N21" i="29"/>
  <c r="E24" i="30"/>
  <c r="E22"/>
  <c r="E21" i="28"/>
  <c r="N20" s="1"/>
  <c r="L20" s="1"/>
  <c r="E25" i="29"/>
  <c r="E21"/>
  <c r="N20" s="1"/>
  <c r="J17" i="28"/>
  <c r="L16" s="1"/>
  <c r="H18" i="26"/>
  <c r="J18"/>
  <c r="P10"/>
  <c r="E16" i="29"/>
  <c r="E13" s="1"/>
  <c r="E12" s="1"/>
  <c r="N24" l="1"/>
  <c r="L24" s="1"/>
  <c r="N18" i="30"/>
  <c r="L18" s="1"/>
  <c r="L22" i="28"/>
  <c r="L21" i="29"/>
  <c r="N18" i="28"/>
  <c r="N23"/>
  <c r="L23" s="1"/>
  <c r="J23" s="1"/>
  <c r="N24" s="1"/>
  <c r="L24" s="1"/>
  <c r="L25"/>
  <c r="N16"/>
  <c r="L18"/>
  <c r="N17" i="29"/>
  <c r="L17" s="1"/>
  <c r="J20" i="30"/>
  <c r="N19" i="29"/>
  <c r="N16"/>
  <c r="L18"/>
  <c r="J18" s="1"/>
  <c r="AA8" i="26"/>
  <c r="N22" i="29"/>
  <c r="L22" s="1"/>
  <c r="L19" l="1"/>
  <c r="J19" s="1"/>
  <c r="L20" s="1"/>
  <c r="F18" i="26"/>
  <c r="G18" s="1"/>
  <c r="K22"/>
  <c r="Q22"/>
  <c r="P22" s="1"/>
  <c r="T22"/>
  <c r="H22"/>
  <c r="E20"/>
  <c r="D20" s="1"/>
  <c r="F20"/>
  <c r="H20"/>
  <c r="I20"/>
  <c r="J20" s="1"/>
  <c r="L20"/>
  <c r="N20"/>
  <c r="O20"/>
  <c r="P20" s="1"/>
  <c r="K16"/>
  <c r="AE16" s="1"/>
  <c r="I14"/>
  <c r="J14" s="1"/>
  <c r="H14"/>
  <c r="AE14" s="1"/>
  <c r="F16"/>
  <c r="G16" s="1"/>
  <c r="C12"/>
  <c r="D12" s="1"/>
  <c r="F12"/>
  <c r="G12" s="1"/>
  <c r="AE12"/>
  <c r="AG8"/>
  <c r="AF8"/>
  <c r="C10"/>
  <c r="C14"/>
  <c r="D14" s="1"/>
  <c r="F14"/>
  <c r="C16"/>
  <c r="D16" s="1"/>
  <c r="I16"/>
  <c r="L16"/>
  <c r="M16" s="1"/>
  <c r="C18"/>
  <c r="D18" s="1"/>
  <c r="N18"/>
  <c r="M18" s="1"/>
  <c r="O18"/>
  <c r="C22"/>
  <c r="F22"/>
  <c r="I22"/>
  <c r="L22"/>
  <c r="M22" s="1"/>
  <c r="R22"/>
  <c r="S22" s="1"/>
  <c r="U22"/>
  <c r="V22" s="1"/>
  <c r="G20" l="1"/>
  <c r="AA20" s="1"/>
  <c r="AE18"/>
  <c r="AE20"/>
  <c r="AD14"/>
  <c r="AF14" s="1"/>
  <c r="AJ8"/>
  <c r="G14"/>
  <c r="J16"/>
  <c r="AA16" s="1"/>
  <c r="AD16"/>
  <c r="AF16" s="1"/>
  <c r="G22"/>
  <c r="AD20"/>
  <c r="AC16"/>
  <c r="AD18"/>
  <c r="M20"/>
  <c r="AH8"/>
  <c r="AF18"/>
  <c r="AD22"/>
  <c r="J22"/>
  <c r="AE22"/>
  <c r="P18"/>
  <c r="AC14"/>
  <c r="AA14"/>
  <c r="AB14"/>
  <c r="AB16"/>
  <c r="AC18"/>
  <c r="AA18"/>
  <c r="AB18"/>
  <c r="AB20"/>
  <c r="AC20"/>
  <c r="AA12"/>
  <c r="AB12"/>
  <c r="AC12"/>
  <c r="AD10"/>
  <c r="AF10" s="1"/>
  <c r="D10"/>
  <c r="AB10" s="1"/>
  <c r="AD12"/>
  <c r="AF12" s="1"/>
  <c r="D22"/>
  <c r="AB22" s="1"/>
  <c r="AA22" l="1"/>
  <c r="AF20"/>
  <c r="AG16"/>
  <c r="AH16" s="1"/>
  <c r="AF22"/>
  <c r="AG14"/>
  <c r="AJ14" s="1"/>
  <c r="AG20"/>
  <c r="AH20" s="1"/>
  <c r="AG12"/>
  <c r="AG18"/>
  <c r="AA10"/>
  <c r="AC10"/>
  <c r="AC22"/>
  <c r="AG22" l="1"/>
  <c r="AJ22" s="1"/>
  <c r="AJ16"/>
  <c r="AH14"/>
  <c r="AG10"/>
  <c r="AJ10" s="1"/>
  <c r="AJ20"/>
  <c r="AH18"/>
  <c r="AJ18"/>
  <c r="AJ12"/>
  <c r="AH12"/>
  <c r="AH22" l="1"/>
  <c r="AH10"/>
  <c r="AI16" s="1"/>
  <c r="AI10" l="1"/>
  <c r="AI12"/>
  <c r="AI8"/>
  <c r="AI14"/>
  <c r="AI20"/>
  <c r="AI18"/>
  <c r="AI22"/>
</calcChain>
</file>

<file path=xl/sharedStrings.xml><?xml version="1.0" encoding="utf-8"?>
<sst xmlns="http://schemas.openxmlformats.org/spreadsheetml/2006/main" count="181" uniqueCount="85">
  <si>
    <t>勝</t>
    <rPh sb="0" eb="1">
      <t>カ</t>
    </rPh>
    <phoneticPr fontId="1"/>
  </si>
  <si>
    <t>勝点</t>
    <rPh sb="0" eb="2">
      <t>カチテン</t>
    </rPh>
    <phoneticPr fontId="1"/>
  </si>
  <si>
    <t>負</t>
    <rPh sb="0" eb="1">
      <t>マ</t>
    </rPh>
    <phoneticPr fontId="1"/>
  </si>
  <si>
    <t>分</t>
    <rPh sb="0" eb="1">
      <t>ワ</t>
    </rPh>
    <phoneticPr fontId="1"/>
  </si>
  <si>
    <t>チーム名</t>
    <rPh sb="3" eb="4">
      <t>ナマエ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</si>
  <si>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</si>
  <si>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</si>
  <si>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得失点差</t>
    <rPh sb="0" eb="3">
      <t>トクシッテン</t>
    </rPh>
    <rPh sb="3" eb="4">
      <t>サ</t>
    </rPh>
    <phoneticPr fontId="1"/>
  </si>
  <si>
    <t>順位</t>
    <rPh sb="0" eb="2">
      <t>ジュンイ</t>
    </rPh>
    <phoneticPr fontId="1"/>
  </si>
  <si>
    <t>日      程</t>
    <rPh sb="0" eb="1">
      <t>ヒ</t>
    </rPh>
    <rPh sb="7" eb="8">
      <t>ホド</t>
    </rPh>
    <phoneticPr fontId="1"/>
  </si>
  <si>
    <t>会      場</t>
    <rPh sb="0" eb="1">
      <t>カイ</t>
    </rPh>
    <rPh sb="7" eb="8">
      <t>バ</t>
    </rPh>
    <phoneticPr fontId="1"/>
  </si>
  <si>
    <t>試合時間</t>
    <rPh sb="0" eb="2">
      <t>シアイ</t>
    </rPh>
    <rPh sb="2" eb="4">
      <t>ジカン</t>
    </rPh>
    <phoneticPr fontId="1"/>
  </si>
  <si>
    <t>ＮＯ</t>
    <phoneticPr fontId="1"/>
  </si>
  <si>
    <t>対戦カード</t>
    <rPh sb="0" eb="2">
      <t>タイセン</t>
    </rPh>
    <phoneticPr fontId="1"/>
  </si>
  <si>
    <t>審判</t>
    <rPh sb="0" eb="2">
      <t>シンパン</t>
    </rPh>
    <phoneticPr fontId="1"/>
  </si>
  <si>
    <t>９：００～</t>
    <phoneticPr fontId="1"/>
  </si>
  <si>
    <t>ｖｓ</t>
    <phoneticPr fontId="1"/>
  </si>
  <si>
    <t>９：４０～</t>
    <phoneticPr fontId="1"/>
  </si>
  <si>
    <t>１０：２０～</t>
    <phoneticPr fontId="1"/>
  </si>
  <si>
    <t>１１：００～</t>
    <phoneticPr fontId="1"/>
  </si>
  <si>
    <t>１１：４０～</t>
    <phoneticPr fontId="1"/>
  </si>
  <si>
    <t>留意事項</t>
    <rPh sb="0" eb="2">
      <t>リュウイ</t>
    </rPh>
    <rPh sb="2" eb="4">
      <t>ジコウ</t>
    </rPh>
    <phoneticPr fontId="1"/>
  </si>
  <si>
    <t>○会場後始末：最終試合の２チームで行う。（トンボかけも）</t>
    <rPh sb="1" eb="3">
      <t>カイジョウ</t>
    </rPh>
    <rPh sb="3" eb="6">
      <t>アトシマツ</t>
    </rPh>
    <rPh sb="7" eb="9">
      <t>サイシュウ</t>
    </rPh>
    <rPh sb="9" eb="11">
      <t>シアイ</t>
    </rPh>
    <rPh sb="17" eb="18">
      <t>オコナ</t>
    </rPh>
    <phoneticPr fontId="1"/>
  </si>
  <si>
    <t>ＮＯ</t>
    <phoneticPr fontId="1"/>
  </si>
  <si>
    <t>１２：２０～</t>
    <phoneticPr fontId="1"/>
  </si>
  <si>
    <t>引</t>
    <rPh sb="0" eb="1">
      <t>ヒ</t>
    </rPh>
    <phoneticPr fontId="1"/>
  </si>
  <si>
    <t>ｖｓ</t>
    <phoneticPr fontId="1"/>
  </si>
  <si>
    <t>ｖｓ</t>
  </si>
  <si>
    <t>１３：００～</t>
    <phoneticPr fontId="1"/>
  </si>
  <si>
    <t>１３：４０～</t>
    <phoneticPr fontId="1"/>
  </si>
  <si>
    <t>１４：２０～</t>
    <phoneticPr fontId="1"/>
  </si>
  <si>
    <t>14：2０～</t>
    <phoneticPr fontId="1"/>
  </si>
  <si>
    <t>○</t>
    <phoneticPr fontId="1"/>
  </si>
  <si>
    <t>△</t>
    <phoneticPr fontId="1"/>
  </si>
  <si>
    <t>●</t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</si>
  <si>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</si>
  <si>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</si>
  <si>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会場責任</t>
  </si>
  <si>
    <t>第二節情報</t>
    <rPh sb="0" eb="1">
      <t>ダイ</t>
    </rPh>
    <rPh sb="2" eb="3">
      <t>セツ</t>
    </rPh>
    <rPh sb="3" eb="5">
      <t>ジョウホウ</t>
    </rPh>
    <phoneticPr fontId="1"/>
  </si>
  <si>
    <t>第１節</t>
    <rPh sb="0" eb="1">
      <t>ダイ</t>
    </rPh>
    <rPh sb="2" eb="3">
      <t>セツ</t>
    </rPh>
    <phoneticPr fontId="1"/>
  </si>
  <si>
    <t>リーグ戦名</t>
    <rPh sb="3" eb="4">
      <t>セン</t>
    </rPh>
    <rPh sb="4" eb="5">
      <t>メイ</t>
    </rPh>
    <phoneticPr fontId="1"/>
  </si>
  <si>
    <t>参加チーム</t>
    <rPh sb="0" eb="2">
      <t>サンカ</t>
    </rPh>
    <phoneticPr fontId="1"/>
  </si>
  <si>
    <t>試合時間</t>
  </si>
  <si>
    <t>１５分ー５分ー１５分　（８人制）</t>
  </si>
  <si>
    <t>コート</t>
  </si>
  <si>
    <t>68m×50m（基本）</t>
  </si>
  <si>
    <t>（ペナルティエリア12m、ペナルティマーク8m、</t>
  </si>
  <si>
    <t>ペナルティアーク半径7m、ゴールエリア4m、センターサークル半径7m）</t>
  </si>
  <si>
    <t>２チームが午前・午後に分担し、担当する。</t>
  </si>
  <si>
    <t>後始末</t>
  </si>
  <si>
    <t>会場準備</t>
    <phoneticPr fontId="1"/>
  </si>
  <si>
    <t>後始末は最終試合の2チームで行う。</t>
  </si>
  <si>
    <t>会場準備は第一試合、第二試合の４チーム</t>
    <phoneticPr fontId="1"/>
  </si>
  <si>
    <t>午前担当：</t>
    <rPh sb="0" eb="2">
      <t>ゴゼン</t>
    </rPh>
    <rPh sb="2" eb="4">
      <t>タントウ</t>
    </rPh>
    <phoneticPr fontId="1"/>
  </si>
  <si>
    <t>午後担当：</t>
    <rPh sb="0" eb="2">
      <t>ゴゴ</t>
    </rPh>
    <rPh sb="2" eb="4">
      <t>タントウ</t>
    </rPh>
    <phoneticPr fontId="1"/>
  </si>
  <si>
    <t>※会場責任チームは、試合結果を責任チームまで連絡して下さい。</t>
    <rPh sb="15" eb="17">
      <t>セキニン</t>
    </rPh>
    <phoneticPr fontId="1"/>
  </si>
  <si>
    <t>午後会場責任チーム</t>
    <rPh sb="0" eb="2">
      <t>ゴゴ</t>
    </rPh>
    <rPh sb="2" eb="4">
      <t>カイジョウ</t>
    </rPh>
    <rPh sb="4" eb="6">
      <t>セキニン</t>
    </rPh>
    <phoneticPr fontId="1"/>
  </si>
  <si>
    <t>午前会場責任チーム</t>
    <rPh sb="0" eb="2">
      <t>ゴゼン</t>
    </rPh>
    <rPh sb="2" eb="4">
      <t>カイジョウ</t>
    </rPh>
    <rPh sb="4" eb="6">
      <t>セキニン</t>
    </rPh>
    <phoneticPr fontId="1"/>
  </si>
  <si>
    <t>第2節</t>
    <rPh sb="0" eb="1">
      <t>ダイ</t>
    </rPh>
    <rPh sb="2" eb="3">
      <t>セツ</t>
    </rPh>
    <phoneticPr fontId="1"/>
  </si>
  <si>
    <t>１５：００～</t>
    <phoneticPr fontId="1"/>
  </si>
  <si>
    <t>補審</t>
    <rPh sb="0" eb="2">
      <t>ホシン</t>
    </rPh>
    <phoneticPr fontId="1"/>
  </si>
  <si>
    <t>会場準備は第一試合、第二試合の４チーム</t>
    <phoneticPr fontId="1"/>
  </si>
  <si>
    <r>
      <t>○会場準備：</t>
    </r>
    <r>
      <rPr>
        <u/>
        <sz val="11"/>
        <rFont val="ＭＳ Ｐ明朝"/>
        <family val="1"/>
        <charset val="128"/>
      </rPr>
      <t>会場準備は第一試合、第二試合の４チーム</t>
    </r>
    <rPh sb="1" eb="3">
      <t>カイジョウ</t>
    </rPh>
    <rPh sb="3" eb="5">
      <t>ジュンビ</t>
    </rPh>
    <rPh sb="6" eb="8">
      <t>カイジョウ</t>
    </rPh>
    <rPh sb="8" eb="10">
      <t>ジュンビ</t>
    </rPh>
    <rPh sb="11" eb="12">
      <t>ダイ</t>
    </rPh>
    <rPh sb="12" eb="15">
      <t>イッシアイ</t>
    </rPh>
    <rPh sb="16" eb="17">
      <t>ダイ</t>
    </rPh>
    <rPh sb="17" eb="20">
      <t>ニシアイ</t>
    </rPh>
    <phoneticPr fontId="1"/>
  </si>
  <si>
    <t>運営責任チーム</t>
    <rPh sb="0" eb="4">
      <t>ウンエイセキニン</t>
    </rPh>
    <phoneticPr fontId="1"/>
  </si>
  <si>
    <t>15：00～</t>
    <phoneticPr fontId="1"/>
  </si>
  <si>
    <t>荒神山Bコート</t>
    <rPh sb="0" eb="3">
      <t>コウジンヤマ</t>
    </rPh>
    <phoneticPr fontId="1"/>
  </si>
  <si>
    <t>北野</t>
    <phoneticPr fontId="1"/>
  </si>
  <si>
    <t>八幡</t>
    <phoneticPr fontId="1"/>
  </si>
  <si>
    <t>彦根</t>
    <phoneticPr fontId="1"/>
  </si>
  <si>
    <t>中主</t>
    <phoneticPr fontId="1"/>
  </si>
  <si>
    <t>馬淵</t>
    <phoneticPr fontId="1"/>
  </si>
  <si>
    <t>五個荘</t>
    <phoneticPr fontId="1"/>
  </si>
  <si>
    <t>桐原東</t>
    <phoneticPr fontId="1"/>
  </si>
  <si>
    <t>ジュニオール</t>
    <phoneticPr fontId="1"/>
  </si>
  <si>
    <t>湖東ブロックU-11後期_２部リーグ</t>
    <rPh sb="0" eb="2">
      <t>コトウ</t>
    </rPh>
    <rPh sb="10" eb="12">
      <t>コウキ</t>
    </rPh>
    <rPh sb="14" eb="15">
      <t>ブ</t>
    </rPh>
    <phoneticPr fontId="1"/>
  </si>
  <si>
    <t>第三節情報入力</t>
    <rPh sb="0" eb="1">
      <t>ダイ</t>
    </rPh>
    <rPh sb="1" eb="2">
      <t>サン</t>
    </rPh>
    <rPh sb="2" eb="3">
      <t>セツ</t>
    </rPh>
    <rPh sb="3" eb="5">
      <t>ジョウホウ</t>
    </rPh>
    <rPh sb="5" eb="7">
      <t>ニュウリョク</t>
    </rPh>
    <phoneticPr fontId="1"/>
  </si>
  <si>
    <t>第一節情報</t>
    <rPh sb="0" eb="1">
      <t>ダイ</t>
    </rPh>
    <rPh sb="1" eb="2">
      <t>イチ</t>
    </rPh>
    <rPh sb="2" eb="3">
      <t>セツ</t>
    </rPh>
    <rPh sb="3" eb="5">
      <t>ジョウホウ</t>
    </rPh>
    <phoneticPr fontId="1"/>
  </si>
  <si>
    <t>１０：００～</t>
    <phoneticPr fontId="1"/>
  </si>
  <si>
    <t>１０：４０～</t>
    <phoneticPr fontId="1"/>
  </si>
  <si>
    <t>１１：２０～</t>
    <phoneticPr fontId="1"/>
  </si>
  <si>
    <t>１２：００～</t>
    <phoneticPr fontId="1"/>
  </si>
  <si>
    <t>１２：４０～</t>
    <phoneticPr fontId="1"/>
  </si>
  <si>
    <t>１３：２０～</t>
    <phoneticPr fontId="1"/>
  </si>
  <si>
    <t>１４：００～</t>
    <phoneticPr fontId="1"/>
  </si>
  <si>
    <t>１４：４０～</t>
    <phoneticPr fontId="1"/>
  </si>
</sst>
</file>

<file path=xl/styles.xml><?xml version="1.0" encoding="utf-8"?>
<styleSheet xmlns="http://schemas.openxmlformats.org/spreadsheetml/2006/main">
  <numFmts count="2">
    <numFmt numFmtId="176" formatCode="[&lt;=999]000;[&lt;=9999]000\-00;000\-0000"/>
    <numFmt numFmtId="177" formatCode="[$-F800]dddd\,\ mmmm\ dd\,\ yyyy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/>
      <diagonal/>
    </border>
    <border>
      <left style="dashed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87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3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Font="1" applyAlignment="1">
      <alignment vertical="center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177" fontId="6" fillId="0" borderId="0" xfId="0" applyNumberFormat="1" applyFont="1" applyAlignment="1" applyProtection="1">
      <alignment vertical="center"/>
      <protection locked="0"/>
    </xf>
    <xf numFmtId="0" fontId="0" fillId="0" borderId="15" xfId="0" applyBorder="1" applyProtection="1"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0" fontId="0" fillId="0" borderId="18" xfId="0" applyNumberFormat="1" applyFill="1" applyBorder="1" applyAlignment="1" applyProtection="1">
      <alignment horizontal="right" vertical="center"/>
    </xf>
    <xf numFmtId="0" fontId="0" fillId="0" borderId="19" xfId="0" applyNumberFormat="1" applyFill="1" applyBorder="1" applyAlignment="1" applyProtection="1">
      <alignment horizontal="right" vertical="center"/>
    </xf>
    <xf numFmtId="0" fontId="0" fillId="0" borderId="20" xfId="0" applyNumberFormat="1" applyFill="1" applyBorder="1" applyAlignment="1" applyProtection="1">
      <alignment horizontal="right" vertical="center"/>
    </xf>
    <xf numFmtId="0" fontId="0" fillId="0" borderId="16" xfId="0" applyBorder="1" applyProtection="1"/>
    <xf numFmtId="0" fontId="0" fillId="0" borderId="21" xfId="0" applyBorder="1" applyProtection="1"/>
    <xf numFmtId="0" fontId="0" fillId="0" borderId="9" xfId="0" applyBorder="1" applyAlignment="1" applyProtection="1">
      <protection locked="0"/>
    </xf>
    <xf numFmtId="14" fontId="0" fillId="0" borderId="14" xfId="0" applyNumberFormat="1" applyBorder="1" applyProtection="1">
      <protection locked="0"/>
    </xf>
    <xf numFmtId="14" fontId="0" fillId="0" borderId="15" xfId="0" applyNumberFormat="1" applyBorder="1" applyProtection="1">
      <protection locked="0"/>
    </xf>
    <xf numFmtId="0" fontId="0" fillId="0" borderId="2" xfId="0" applyFill="1" applyBorder="1"/>
    <xf numFmtId="0" fontId="0" fillId="0" borderId="57" xfId="0" applyFill="1" applyBorder="1"/>
    <xf numFmtId="0" fontId="0" fillId="3" borderId="2" xfId="0" applyFill="1" applyBorder="1"/>
    <xf numFmtId="0" fontId="0" fillId="0" borderId="58" xfId="0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46" xfId="0" applyBorder="1" applyAlignment="1">
      <alignment horizontal="center"/>
    </xf>
    <xf numFmtId="0" fontId="0" fillId="0" borderId="4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42" xfId="0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43" xfId="0" applyFont="1" applyFill="1" applyBorder="1" applyAlignment="1" applyProtection="1">
      <alignment horizontal="center" vertical="center" shrinkToFit="1"/>
    </xf>
    <xf numFmtId="0" fontId="3" fillId="0" borderId="44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45" xfId="0" applyFont="1" applyFill="1" applyBorder="1" applyAlignment="1" applyProtection="1">
      <alignment horizontal="center" vertical="center" shrinkToFit="1"/>
    </xf>
    <xf numFmtId="176" fontId="0" fillId="0" borderId="42" xfId="0" applyNumberForma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shrinkToFit="1"/>
    </xf>
    <xf numFmtId="0" fontId="0" fillId="0" borderId="43" xfId="0" applyFill="1" applyBorder="1" applyAlignment="1" applyProtection="1">
      <alignment shrinkToFit="1"/>
    </xf>
    <xf numFmtId="0" fontId="0" fillId="0" borderId="46" xfId="0" applyFill="1" applyBorder="1" applyAlignment="1" applyProtection="1">
      <alignment shrinkToFit="1"/>
    </xf>
    <xf numFmtId="0" fontId="0" fillId="0" borderId="0" xfId="0" applyFill="1" applyBorder="1" applyAlignment="1" applyProtection="1">
      <alignment shrinkToFit="1"/>
    </xf>
    <xf numFmtId="0" fontId="0" fillId="0" borderId="47" xfId="0" applyFill="1" applyBorder="1" applyAlignment="1" applyProtection="1">
      <alignment shrinkToFit="1"/>
    </xf>
    <xf numFmtId="0" fontId="0" fillId="0" borderId="34" xfId="0" applyNumberFormat="1" applyFill="1" applyBorder="1" applyAlignment="1" applyProtection="1">
      <alignment horizontal="center" vertical="center" shrinkToFit="1"/>
    </xf>
    <xf numFmtId="0" fontId="0" fillId="0" borderId="35" xfId="0" applyNumberFormat="1" applyFill="1" applyBorder="1" applyAlignment="1" applyProtection="1">
      <alignment horizontal="center" vertical="center" shrinkToFit="1"/>
    </xf>
    <xf numFmtId="0" fontId="0" fillId="0" borderId="36" xfId="0" applyNumberFormat="1" applyFill="1" applyBorder="1" applyAlignment="1" applyProtection="1">
      <alignment horizontal="center" vertical="center" shrinkToFit="1"/>
    </xf>
    <xf numFmtId="0" fontId="0" fillId="0" borderId="37" xfId="0" applyNumberForma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shrinkToFit="1"/>
    </xf>
    <xf numFmtId="0" fontId="3" fillId="0" borderId="43" xfId="0" applyFont="1" applyFill="1" applyBorder="1" applyAlignment="1" applyProtection="1">
      <alignment shrinkToFit="1"/>
    </xf>
    <xf numFmtId="0" fontId="3" fillId="0" borderId="46" xfId="0" applyFont="1" applyFill="1" applyBorder="1" applyAlignment="1" applyProtection="1">
      <alignment shrinkToFit="1"/>
    </xf>
    <xf numFmtId="0" fontId="3" fillId="0" borderId="0" xfId="0" applyFont="1" applyFill="1" applyBorder="1" applyAlignment="1" applyProtection="1">
      <alignment shrinkToFit="1"/>
    </xf>
    <xf numFmtId="0" fontId="3" fillId="0" borderId="47" xfId="0" applyFont="1" applyFill="1" applyBorder="1" applyAlignment="1" applyProtection="1">
      <alignment shrinkToFit="1"/>
    </xf>
    <xf numFmtId="0" fontId="0" fillId="0" borderId="38" xfId="0" applyNumberFormat="1" applyFill="1" applyBorder="1" applyAlignment="1" applyProtection="1">
      <alignment horizontal="center" vertical="center"/>
    </xf>
    <xf numFmtId="0" fontId="0" fillId="0" borderId="39" xfId="0" applyNumberFormat="1" applyFill="1" applyBorder="1" applyAlignment="1" applyProtection="1">
      <alignment horizontal="center" vertical="center"/>
    </xf>
    <xf numFmtId="0" fontId="0" fillId="0" borderId="40" xfId="0" applyNumberFormat="1" applyFill="1" applyBorder="1" applyAlignment="1" applyProtection="1">
      <alignment horizontal="center" vertical="center"/>
    </xf>
    <xf numFmtId="0" fontId="0" fillId="0" borderId="41" xfId="0" applyNumberFormat="1" applyFill="1" applyBorder="1" applyAlignment="1" applyProtection="1">
      <alignment horizontal="center" vertical="center"/>
    </xf>
    <xf numFmtId="0" fontId="0" fillId="0" borderId="30" xfId="0" applyNumberFormat="1" applyFill="1" applyBorder="1" applyAlignment="1" applyProtection="1">
      <alignment horizontal="center" vertical="center"/>
    </xf>
    <xf numFmtId="0" fontId="0" fillId="0" borderId="31" xfId="0" applyNumberForma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shrinkToFit="1"/>
    </xf>
    <xf numFmtId="0" fontId="3" fillId="0" borderId="43" xfId="0" applyFont="1" applyFill="1" applyBorder="1" applyAlignment="1" applyProtection="1">
      <alignment horizontal="center" shrinkToFit="1"/>
    </xf>
    <xf numFmtId="0" fontId="3" fillId="0" borderId="46" xfId="0" applyFont="1" applyFill="1" applyBorder="1" applyAlignment="1" applyProtection="1">
      <alignment horizontal="center" shrinkToFit="1"/>
    </xf>
    <xf numFmtId="0" fontId="3" fillId="0" borderId="0" xfId="0" applyFont="1" applyFill="1" applyBorder="1" applyAlignment="1" applyProtection="1">
      <alignment horizontal="center" shrinkToFit="1"/>
    </xf>
    <xf numFmtId="0" fontId="3" fillId="0" borderId="47" xfId="0" applyFont="1" applyFill="1" applyBorder="1" applyAlignment="1" applyProtection="1">
      <alignment horizontal="center" shrinkToFi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43" xfId="0" applyFill="1" applyBorder="1" applyAlignment="1" applyProtection="1">
      <alignment horizontal="center" vertical="center" shrinkToFit="1"/>
    </xf>
    <xf numFmtId="0" fontId="0" fillId="0" borderId="50" xfId="0" applyFill="1" applyBorder="1" applyAlignment="1" applyProtection="1">
      <alignment horizontal="center" vertical="center" shrinkToFit="1"/>
    </xf>
    <xf numFmtId="0" fontId="0" fillId="0" borderId="51" xfId="0" applyFill="1" applyBorder="1" applyAlignment="1" applyProtection="1">
      <alignment horizontal="center" vertical="center" shrinkToFit="1"/>
    </xf>
    <xf numFmtId="0" fontId="0" fillId="0" borderId="52" xfId="0" applyFill="1" applyBorder="1" applyAlignment="1" applyProtection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49" fontId="0" fillId="0" borderId="34" xfId="0" applyNumberFormat="1" applyFill="1" applyBorder="1" applyAlignment="1" applyProtection="1">
      <alignment horizontal="center" vertical="center" shrinkToFit="1"/>
    </xf>
    <xf numFmtId="49" fontId="0" fillId="0" borderId="35" xfId="0" applyNumberFormat="1" applyFill="1" applyBorder="1" applyAlignment="1" applyProtection="1">
      <alignment horizontal="center" vertical="center" shrinkToFit="1"/>
    </xf>
    <xf numFmtId="49" fontId="0" fillId="0" borderId="36" xfId="0" applyNumberFormat="1" applyFill="1" applyBorder="1" applyAlignment="1" applyProtection="1">
      <alignment horizontal="center" vertical="center" shrinkToFit="1"/>
    </xf>
    <xf numFmtId="49" fontId="0" fillId="0" borderId="37" xfId="0" applyNumberForma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28" xfId="0" applyNumberFormat="1" applyFill="1" applyBorder="1" applyAlignment="1" applyProtection="1">
      <alignment horizontal="center" vertical="center"/>
    </xf>
    <xf numFmtId="0" fontId="0" fillId="0" borderId="29" xfId="0" applyNumberFormat="1" applyFill="1" applyBorder="1" applyAlignment="1" applyProtection="1">
      <alignment horizontal="center" vertical="center"/>
    </xf>
    <xf numFmtId="0" fontId="0" fillId="0" borderId="24" xfId="0" applyNumberFormat="1" applyFill="1" applyBorder="1" applyAlignment="1" applyProtection="1">
      <alignment horizontal="center" vertical="center" shrinkToFit="1"/>
    </xf>
    <xf numFmtId="0" fontId="0" fillId="0" borderId="25" xfId="0" applyNumberFormat="1" applyFill="1" applyBorder="1" applyAlignment="1" applyProtection="1">
      <alignment horizontal="center" vertical="center" shrinkToFit="1"/>
    </xf>
    <xf numFmtId="0" fontId="0" fillId="0" borderId="26" xfId="0" applyNumberFormat="1" applyFill="1" applyBorder="1" applyAlignment="1" applyProtection="1">
      <alignment horizontal="center" vertical="center" shrinkToFit="1"/>
    </xf>
    <xf numFmtId="0" fontId="0" fillId="0" borderId="27" xfId="0" applyNumberFormat="1" applyFill="1" applyBorder="1" applyAlignment="1" applyProtection="1">
      <alignment horizontal="center" vertical="center" shrinkToFit="1"/>
    </xf>
    <xf numFmtId="0" fontId="3" fillId="0" borderId="26" xfId="0" applyNumberFormat="1" applyFont="1" applyFill="1" applyBorder="1" applyAlignment="1" applyProtection="1">
      <alignment horizontal="center" vertical="center" shrinkToFit="1"/>
    </xf>
    <xf numFmtId="0" fontId="3" fillId="0" borderId="27" xfId="0" applyNumberFormat="1" applyFont="1" applyFill="1" applyBorder="1" applyAlignment="1" applyProtection="1">
      <alignment horizontal="center" vertical="center" shrinkToFit="1"/>
    </xf>
    <xf numFmtId="0" fontId="3" fillId="0" borderId="30" xfId="1" applyFill="1" applyBorder="1" applyAlignment="1" applyProtection="1">
      <alignment horizontal="center" vertical="center"/>
    </xf>
    <xf numFmtId="0" fontId="3" fillId="0" borderId="31" xfId="1" applyFill="1" applyBorder="1" applyAlignment="1" applyProtection="1">
      <alignment horizontal="center" vertical="center"/>
    </xf>
    <xf numFmtId="0" fontId="3" fillId="0" borderId="32" xfId="1" applyFill="1" applyBorder="1" applyAlignment="1" applyProtection="1">
      <alignment horizontal="center" vertical="center"/>
    </xf>
    <xf numFmtId="0" fontId="3" fillId="0" borderId="33" xfId="1" applyFill="1" applyBorder="1" applyAlignment="1" applyProtection="1">
      <alignment horizontal="center" vertical="center"/>
    </xf>
    <xf numFmtId="0" fontId="0" fillId="0" borderId="38" xfId="0" applyNumberFormat="1" applyFill="1" applyBorder="1" applyAlignment="1" applyProtection="1">
      <alignment horizontal="center" vertical="center" shrinkToFit="1"/>
    </xf>
    <xf numFmtId="0" fontId="0" fillId="0" borderId="39" xfId="0" applyNumberFormat="1" applyFill="1" applyBorder="1" applyAlignment="1" applyProtection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56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77" fontId="6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5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56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5" fillId="0" borderId="0" xfId="0" applyFont="1" applyAlignment="1" applyProtection="1">
      <alignment horizontal="right" vertical="center"/>
      <protection locked="0"/>
    </xf>
    <xf numFmtId="0" fontId="0" fillId="0" borderId="5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5" xfId="0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3">
    <dxf>
      <fill>
        <patternFill>
          <bgColor rgb="FF0070C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18" sqref="B18"/>
    </sheetView>
  </sheetViews>
  <sheetFormatPr defaultRowHeight="13.5"/>
  <cols>
    <col min="1" max="1" width="18.875" bestFit="1" customWidth="1"/>
    <col min="2" max="2" width="25.25" customWidth="1"/>
    <col min="4" max="4" width="14.75" bestFit="1" customWidth="1"/>
    <col min="5" max="5" width="17.75" customWidth="1"/>
  </cols>
  <sheetData>
    <row r="1" spans="1:5" ht="14.25" thickBot="1"/>
    <row r="2" spans="1:5" ht="14.25" thickBot="1">
      <c r="A2" s="40" t="s">
        <v>40</v>
      </c>
      <c r="B2" s="56" t="s">
        <v>74</v>
      </c>
    </row>
    <row r="3" spans="1:5" ht="14.25" thickBot="1">
      <c r="C3" s="39"/>
      <c r="D3" s="39" t="s">
        <v>63</v>
      </c>
      <c r="E3" t="str">
        <f>E9</f>
        <v>彦根</v>
      </c>
    </row>
    <row r="4" spans="1:5" ht="14.25" thickBot="1">
      <c r="A4" s="67" t="s">
        <v>75</v>
      </c>
      <c r="B4" s="68"/>
    </row>
    <row r="5" spans="1:5" ht="14.25" thickBot="1">
      <c r="A5" s="35" t="s">
        <v>35</v>
      </c>
      <c r="B5" s="50">
        <v>42727</v>
      </c>
    </row>
    <row r="6" spans="1:5" ht="14.25" thickBot="1">
      <c r="A6" s="36" t="s">
        <v>36</v>
      </c>
      <c r="B6" s="49" t="s">
        <v>65</v>
      </c>
      <c r="D6" s="43"/>
      <c r="E6" s="44" t="s">
        <v>41</v>
      </c>
    </row>
    <row r="7" spans="1:5" ht="14.25" thickTop="1">
      <c r="A7" s="41" t="s">
        <v>57</v>
      </c>
      <c r="B7" s="54" t="str">
        <f>E14</f>
        <v>ジュニオール</v>
      </c>
      <c r="D7" s="38">
        <v>1</v>
      </c>
      <c r="E7" s="60" t="s">
        <v>66</v>
      </c>
    </row>
    <row r="8" spans="1:5" ht="14.25" thickBot="1">
      <c r="A8" s="37" t="s">
        <v>56</v>
      </c>
      <c r="B8" s="55" t="str">
        <f>E9</f>
        <v>彦根</v>
      </c>
      <c r="D8" s="36">
        <v>2</v>
      </c>
      <c r="E8" s="59" t="s">
        <v>67</v>
      </c>
    </row>
    <row r="9" spans="1:5" ht="14.25" thickBot="1">
      <c r="D9" s="36">
        <v>3</v>
      </c>
      <c r="E9" s="61" t="s">
        <v>68</v>
      </c>
    </row>
    <row r="10" spans="1:5" ht="14.25" thickBot="1">
      <c r="A10" s="69" t="s">
        <v>38</v>
      </c>
      <c r="B10" s="70"/>
      <c r="D10" s="36">
        <v>4</v>
      </c>
      <c r="E10" s="59" t="s">
        <v>69</v>
      </c>
    </row>
    <row r="11" spans="1:5">
      <c r="A11" s="38" t="s">
        <v>35</v>
      </c>
      <c r="B11" s="58">
        <v>42708</v>
      </c>
      <c r="D11" s="36">
        <v>5</v>
      </c>
      <c r="E11" s="59" t="s">
        <v>70</v>
      </c>
    </row>
    <row r="12" spans="1:5">
      <c r="A12" s="36" t="s">
        <v>36</v>
      </c>
      <c r="B12" s="58" t="s">
        <v>65</v>
      </c>
      <c r="D12" s="36">
        <v>6</v>
      </c>
      <c r="E12" s="59" t="s">
        <v>71</v>
      </c>
    </row>
    <row r="13" spans="1:5">
      <c r="A13" s="41" t="s">
        <v>57</v>
      </c>
      <c r="B13" s="54" t="str">
        <f>E7</f>
        <v>北野</v>
      </c>
      <c r="D13" s="36">
        <v>7</v>
      </c>
      <c r="E13" s="59" t="s">
        <v>72</v>
      </c>
    </row>
    <row r="14" spans="1:5" ht="14.25" thickBot="1">
      <c r="A14" s="37" t="s">
        <v>56</v>
      </c>
      <c r="B14" s="55" t="str">
        <f>E10</f>
        <v>中主</v>
      </c>
      <c r="D14" s="41">
        <v>8</v>
      </c>
      <c r="E14" s="62" t="s">
        <v>73</v>
      </c>
    </row>
    <row r="15" spans="1:5" ht="14.25" thickBot="1">
      <c r="D15" s="42"/>
      <c r="E15" s="42"/>
    </row>
    <row r="16" spans="1:5" ht="14.25" thickBot="1">
      <c r="A16" s="69" t="s">
        <v>76</v>
      </c>
      <c r="B16" s="70"/>
    </row>
    <row r="17" spans="1:2">
      <c r="A17" s="38" t="s">
        <v>35</v>
      </c>
      <c r="B17" s="57">
        <v>42707</v>
      </c>
    </row>
    <row r="18" spans="1:2">
      <c r="A18" s="36" t="s">
        <v>36</v>
      </c>
      <c r="B18" s="49" t="s">
        <v>65</v>
      </c>
    </row>
    <row r="19" spans="1:2">
      <c r="A19" s="41" t="s">
        <v>57</v>
      </c>
      <c r="B19" s="54" t="str">
        <f>E12</f>
        <v>五個荘</v>
      </c>
    </row>
    <row r="20" spans="1:2" ht="14.25" thickBot="1">
      <c r="A20" s="37" t="s">
        <v>56</v>
      </c>
      <c r="B20" s="55" t="str">
        <f>E8</f>
        <v>八幡</v>
      </c>
    </row>
  </sheetData>
  <sheetProtection selectLockedCells="1"/>
  <mergeCells count="3">
    <mergeCell ref="A4:B4"/>
    <mergeCell ref="A10:B10"/>
    <mergeCell ref="A16:B1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24"/>
  <sheetViews>
    <sheetView view="pageBreakPreview" zoomScaleNormal="100" zoomScaleSheetLayoutView="100" workbookViewId="0">
      <selection activeCell="A20" sqref="A20:B21"/>
    </sheetView>
  </sheetViews>
  <sheetFormatPr defaultRowHeight="13.5"/>
  <cols>
    <col min="1" max="2" width="4.25" customWidth="1"/>
    <col min="3" max="26" width="2.875" customWidth="1"/>
    <col min="27" max="29" width="5.125" customWidth="1"/>
    <col min="30" max="30" width="6.5" bestFit="1" customWidth="1"/>
    <col min="31" max="31" width="5.125" customWidth="1"/>
    <col min="32" max="32" width="5.875" customWidth="1"/>
    <col min="33" max="33" width="5.125" customWidth="1"/>
    <col min="34" max="34" width="5.125" hidden="1" customWidth="1"/>
    <col min="35" max="35" width="7.875" customWidth="1"/>
    <col min="36" max="36" width="0" hidden="1" customWidth="1"/>
  </cols>
  <sheetData>
    <row r="1" spans="1:36" ht="20.100000000000001" customHeight="1">
      <c r="A1" s="104" t="str">
        <f>情報記入シート!B2</f>
        <v>湖東ブロックU-11後期_２部リーグ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</row>
    <row r="2" spans="1:36" ht="20.100000000000001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</row>
    <row r="3" spans="1:36" ht="20.100000000000001" customHeight="1">
      <c r="AE3" s="10" t="s">
        <v>0</v>
      </c>
      <c r="AF3" s="10" t="s">
        <v>32</v>
      </c>
      <c r="AG3" s="1" t="s">
        <v>1</v>
      </c>
      <c r="AH3" s="1"/>
      <c r="AI3">
        <v>3</v>
      </c>
    </row>
    <row r="4" spans="1:36" ht="20.100000000000001" customHeight="1">
      <c r="F4" s="145"/>
      <c r="G4" s="2"/>
      <c r="H4" s="2"/>
      <c r="I4" s="147"/>
      <c r="J4" s="3"/>
      <c r="K4" s="3"/>
      <c r="L4" s="137"/>
      <c r="M4" s="4"/>
      <c r="N4" s="4"/>
      <c r="O4" s="149"/>
      <c r="P4" s="5"/>
      <c r="Q4" s="5"/>
      <c r="R4" s="147"/>
      <c r="S4" s="3"/>
      <c r="T4" s="3"/>
      <c r="U4" s="137"/>
      <c r="V4" s="4"/>
      <c r="W4" s="4"/>
      <c r="X4" s="137"/>
      <c r="Y4" s="4"/>
      <c r="Z4" s="4"/>
      <c r="AE4" s="10" t="s">
        <v>25</v>
      </c>
      <c r="AF4" s="10" t="s">
        <v>33</v>
      </c>
      <c r="AG4" s="1" t="s">
        <v>1</v>
      </c>
      <c r="AH4" s="1"/>
      <c r="AI4">
        <v>1</v>
      </c>
    </row>
    <row r="5" spans="1:36" ht="20.100000000000001" customHeight="1">
      <c r="F5" s="146"/>
      <c r="G5" s="6"/>
      <c r="H5" s="6"/>
      <c r="I5" s="148"/>
      <c r="J5" s="7"/>
      <c r="K5" s="7"/>
      <c r="L5" s="138"/>
      <c r="M5" s="8"/>
      <c r="N5" s="8"/>
      <c r="O5" s="150"/>
      <c r="P5" s="9"/>
      <c r="Q5" s="9"/>
      <c r="R5" s="148"/>
      <c r="S5" s="7"/>
      <c r="T5" s="7"/>
      <c r="U5" s="138"/>
      <c r="V5" s="8"/>
      <c r="W5" s="8"/>
      <c r="X5" s="138"/>
      <c r="Y5" s="8"/>
      <c r="Z5" s="8"/>
      <c r="AE5" s="10" t="s">
        <v>2</v>
      </c>
      <c r="AF5" s="10" t="s">
        <v>34</v>
      </c>
      <c r="AG5" s="1" t="s">
        <v>1</v>
      </c>
      <c r="AH5" s="1"/>
      <c r="AI5">
        <v>0</v>
      </c>
    </row>
    <row r="6" spans="1:36" ht="20.100000000000001" customHeight="1">
      <c r="A6" s="125" t="s">
        <v>4</v>
      </c>
      <c r="B6" s="126"/>
      <c r="C6" s="77" t="str">
        <f>A8</f>
        <v>北野</v>
      </c>
      <c r="D6" s="78"/>
      <c r="E6" s="79"/>
      <c r="F6" s="83" t="str">
        <f>A10</f>
        <v>八幡</v>
      </c>
      <c r="G6" s="84"/>
      <c r="H6" s="85"/>
      <c r="I6" s="77" t="str">
        <f>A12</f>
        <v>彦根</v>
      </c>
      <c r="J6" s="93"/>
      <c r="K6" s="94"/>
      <c r="L6" s="77" t="str">
        <f>A14</f>
        <v>中主</v>
      </c>
      <c r="M6" s="93"/>
      <c r="N6" s="94"/>
      <c r="O6" s="77" t="str">
        <f>A16</f>
        <v>馬淵</v>
      </c>
      <c r="P6" s="93"/>
      <c r="Q6" s="94"/>
      <c r="R6" s="77" t="str">
        <f>A18</f>
        <v>五個荘</v>
      </c>
      <c r="S6" s="120"/>
      <c r="T6" s="121"/>
      <c r="U6" s="83" t="str">
        <f>A20</f>
        <v>桐原東</v>
      </c>
      <c r="V6" s="84"/>
      <c r="W6" s="84"/>
      <c r="X6" s="77" t="str">
        <f>A22</f>
        <v>ジュニオール</v>
      </c>
      <c r="Y6" s="129"/>
      <c r="Z6" s="130"/>
      <c r="AA6" s="112" t="s">
        <v>0</v>
      </c>
      <c r="AB6" s="112" t="s">
        <v>2</v>
      </c>
      <c r="AC6" s="112" t="s">
        <v>3</v>
      </c>
      <c r="AD6" s="112" t="s">
        <v>5</v>
      </c>
      <c r="AE6" s="118" t="s">
        <v>6</v>
      </c>
      <c r="AF6" s="110" t="s">
        <v>7</v>
      </c>
      <c r="AG6" s="108" t="s">
        <v>1</v>
      </c>
      <c r="AH6" s="22"/>
      <c r="AI6" s="106" t="s">
        <v>8</v>
      </c>
      <c r="AJ6" s="72"/>
    </row>
    <row r="7" spans="1:36" ht="20.100000000000001" customHeight="1" thickBot="1">
      <c r="A7" s="127"/>
      <c r="B7" s="128"/>
      <c r="C7" s="80"/>
      <c r="D7" s="81"/>
      <c r="E7" s="82"/>
      <c r="F7" s="86"/>
      <c r="G7" s="87"/>
      <c r="H7" s="88"/>
      <c r="I7" s="95"/>
      <c r="J7" s="96"/>
      <c r="K7" s="97"/>
      <c r="L7" s="95"/>
      <c r="M7" s="96"/>
      <c r="N7" s="97"/>
      <c r="O7" s="95"/>
      <c r="P7" s="96"/>
      <c r="Q7" s="97"/>
      <c r="R7" s="122"/>
      <c r="S7" s="123"/>
      <c r="T7" s="124"/>
      <c r="U7" s="86"/>
      <c r="V7" s="87"/>
      <c r="W7" s="87"/>
      <c r="X7" s="131"/>
      <c r="Y7" s="132"/>
      <c r="Z7" s="133"/>
      <c r="AA7" s="113"/>
      <c r="AB7" s="113"/>
      <c r="AC7" s="113"/>
      <c r="AD7" s="113"/>
      <c r="AE7" s="119"/>
      <c r="AF7" s="111"/>
      <c r="AG7" s="109"/>
      <c r="AH7" s="23"/>
      <c r="AI7" s="107"/>
      <c r="AJ7" s="72"/>
    </row>
    <row r="8" spans="1:36" ht="20.100000000000001" customHeight="1" thickTop="1">
      <c r="A8" s="73" t="str">
        <f>情報記入シート!E7</f>
        <v>北野</v>
      </c>
      <c r="B8" s="139"/>
      <c r="C8" s="141"/>
      <c r="D8" s="142"/>
      <c r="E8" s="142"/>
      <c r="F8" s="157">
        <f>第3節!I17</f>
        <v>0</v>
      </c>
      <c r="G8" s="153" t="str">
        <f>IF((F8-H8)=0,"△",IF((F8-H8)&gt;=1,"○","●"))</f>
        <v>△</v>
      </c>
      <c r="H8" s="151">
        <f>第3節!G17</f>
        <v>0</v>
      </c>
      <c r="I8" s="155">
        <f>第3節!G21</f>
        <v>0</v>
      </c>
      <c r="J8" s="153" t="str">
        <f>IF((I8-K8)=0,"△",IF((I8-K8)&gt;=1,"○","●"))</f>
        <v>△</v>
      </c>
      <c r="K8" s="151">
        <f>第3節!I21</f>
        <v>0</v>
      </c>
      <c r="L8" s="157">
        <f>第3節!G22</f>
        <v>0</v>
      </c>
      <c r="M8" s="153" t="str">
        <f>IF((L8-N8)=0,"△",IF((L8-N8)&gt;=1,"○","●"))</f>
        <v>△</v>
      </c>
      <c r="N8" s="151">
        <f>第3節!I22</f>
        <v>0</v>
      </c>
      <c r="O8" s="155">
        <f>第2節!G16</f>
        <v>0</v>
      </c>
      <c r="P8" s="153" t="str">
        <f>IF((O8-Q8)=0,"△",IF((O8-Q8)&gt;=1,"○","●"))</f>
        <v>△</v>
      </c>
      <c r="Q8" s="151">
        <f>第2節!I16</f>
        <v>0</v>
      </c>
      <c r="R8" s="163">
        <f>第2節!G25</f>
        <v>0</v>
      </c>
      <c r="S8" s="155" t="str">
        <f>IF((R8-T8)=0,"△",IF((R8-T8)&gt;=1,"○","●"))</f>
        <v>△</v>
      </c>
      <c r="T8" s="151">
        <f>第2節!I25</f>
        <v>0</v>
      </c>
      <c r="U8" s="155">
        <f>第１節!G22</f>
        <v>0</v>
      </c>
      <c r="V8" s="153" t="str">
        <f>IF((U8-W8)=0,"△",IF((U8-W8)&gt;=1,"○","●"))</f>
        <v>△</v>
      </c>
      <c r="W8" s="151">
        <f>第１節!I22</f>
        <v>0</v>
      </c>
      <c r="X8" s="155">
        <f>第１節!G24</f>
        <v>0</v>
      </c>
      <c r="Y8" s="153" t="str">
        <f>IF((X8-Z8)=0,"△",IF((X8-Z8)&gt;=1,"○","●"))</f>
        <v>△</v>
      </c>
      <c r="Z8" s="151">
        <f>第１節!I24</f>
        <v>0</v>
      </c>
      <c r="AA8" s="161">
        <f t="shared" ref="AA8:AA22" si="0">COUNTIF(C8:Z8,"○")</f>
        <v>0</v>
      </c>
      <c r="AB8" s="159">
        <f t="shared" ref="AB8:AB22" si="1">COUNTIF(C8:Z8,"●")</f>
        <v>0</v>
      </c>
      <c r="AC8" s="159">
        <f t="shared" ref="AC8:AC22" si="2">COUNTIF(C8:Z8,"△")</f>
        <v>7</v>
      </c>
      <c r="AD8" s="102">
        <f>F8+I8+L8+O8+R8+U8+X8</f>
        <v>0</v>
      </c>
      <c r="AE8" s="102">
        <f>H8+K8+N8+Q8+T8+W8+Z8</f>
        <v>0</v>
      </c>
      <c r="AF8" s="102">
        <f>AD8-AE8</f>
        <v>0</v>
      </c>
      <c r="AG8" s="100">
        <f>AA8*3+AC8*1</f>
        <v>7</v>
      </c>
      <c r="AH8" s="51">
        <f>AG8*100+AF8*10+AD8</f>
        <v>700</v>
      </c>
      <c r="AI8" s="98">
        <f>RANK(AH8,(AH8,AH10,AH12,AH14,AH16,AH18,AH20,AH22),0)</f>
        <v>1</v>
      </c>
      <c r="AJ8" s="71">
        <f>(AG8+AG9)*1000+(AF8+AF9)*10+AD8+AD9</f>
        <v>7000</v>
      </c>
    </row>
    <row r="9" spans="1:36" ht="20.100000000000001" customHeight="1" thickBot="1">
      <c r="A9" s="75"/>
      <c r="B9" s="140"/>
      <c r="C9" s="143"/>
      <c r="D9" s="144"/>
      <c r="E9" s="144"/>
      <c r="F9" s="158"/>
      <c r="G9" s="154"/>
      <c r="H9" s="152"/>
      <c r="I9" s="156"/>
      <c r="J9" s="154"/>
      <c r="K9" s="152"/>
      <c r="L9" s="158"/>
      <c r="M9" s="154"/>
      <c r="N9" s="152"/>
      <c r="O9" s="156"/>
      <c r="P9" s="154"/>
      <c r="Q9" s="152"/>
      <c r="R9" s="164"/>
      <c r="S9" s="156"/>
      <c r="T9" s="152"/>
      <c r="U9" s="156"/>
      <c r="V9" s="154"/>
      <c r="W9" s="152"/>
      <c r="X9" s="156"/>
      <c r="Y9" s="154"/>
      <c r="Z9" s="152"/>
      <c r="AA9" s="162"/>
      <c r="AB9" s="160"/>
      <c r="AC9" s="160"/>
      <c r="AD9" s="103"/>
      <c r="AE9" s="103"/>
      <c r="AF9" s="103"/>
      <c r="AG9" s="101"/>
      <c r="AH9" s="52"/>
      <c r="AI9" s="99"/>
      <c r="AJ9" s="71"/>
    </row>
    <row r="10" spans="1:36" ht="20.100000000000001" customHeight="1" thickTop="1">
      <c r="A10" s="73" t="str">
        <f>情報記入シート!E8</f>
        <v>八幡</v>
      </c>
      <c r="B10" s="74"/>
      <c r="C10" s="155">
        <f>H8</f>
        <v>0</v>
      </c>
      <c r="D10" s="153" t="str">
        <f>IF((C10-E10)=0,"△",IF((C10-E10)&gt;=1,"○","●"))</f>
        <v>△</v>
      </c>
      <c r="E10" s="151">
        <f>F8</f>
        <v>0</v>
      </c>
      <c r="F10" s="89"/>
      <c r="G10" s="90"/>
      <c r="H10" s="90"/>
      <c r="I10" s="155">
        <f>第2節!G23</f>
        <v>0</v>
      </c>
      <c r="J10" s="153" t="str">
        <f t="shared" ref="J10:J22" si="3">IF((I10-K10)=0,"△",IF((I10-K10)&gt;=1,"○","●"))</f>
        <v>△</v>
      </c>
      <c r="K10" s="151">
        <f>第2節!I23</f>
        <v>0</v>
      </c>
      <c r="L10" s="155">
        <f>第3節!G22</f>
        <v>0</v>
      </c>
      <c r="M10" s="153" t="str">
        <f t="shared" ref="M10:M22" si="4">IF((L10-N10)=0,"△",IF((L10-N10)&gt;=1,"○","●"))</f>
        <v>△</v>
      </c>
      <c r="N10" s="151">
        <f>第3節!I22</f>
        <v>0</v>
      </c>
      <c r="O10" s="155">
        <f>第１節!G23</f>
        <v>0</v>
      </c>
      <c r="P10" s="153" t="str">
        <f t="shared" ref="P10:P22" si="5">IF((O10-Q10)=0,"△",IF((O10-Q10)&gt;=1,"○","●"))</f>
        <v>△</v>
      </c>
      <c r="Q10" s="151">
        <f>第１節!I23</f>
        <v>0</v>
      </c>
      <c r="R10" s="163">
        <f>第3節!I19</f>
        <v>0</v>
      </c>
      <c r="S10" s="155" t="str">
        <f t="shared" ref="S10:S22" si="6">IF((R10-T10)=0,"△",IF((R10-T10)&gt;=1,"○","●"))</f>
        <v>△</v>
      </c>
      <c r="T10" s="151">
        <f>第3節!G19</f>
        <v>0</v>
      </c>
      <c r="U10" s="155">
        <f>第１節!G19</f>
        <v>0</v>
      </c>
      <c r="V10" s="153" t="str">
        <f t="shared" ref="V10:V22" si="7">IF((U10-W10)=0,"△",IF((U10-W10)&gt;=1,"○","●"))</f>
        <v>△</v>
      </c>
      <c r="W10" s="151">
        <f>第１節!I19</f>
        <v>0</v>
      </c>
      <c r="X10" s="155">
        <f>第2節!G18</f>
        <v>0</v>
      </c>
      <c r="Y10" s="153" t="str">
        <f t="shared" ref="Y10:Y20" si="8">IF((X10-Z10)=0,"△",IF((X10-Z10)&gt;=1,"○","●"))</f>
        <v>△</v>
      </c>
      <c r="Z10" s="151">
        <f>第2節!I18</f>
        <v>0</v>
      </c>
      <c r="AA10" s="161">
        <f t="shared" si="0"/>
        <v>0</v>
      </c>
      <c r="AB10" s="159">
        <f t="shared" si="1"/>
        <v>0</v>
      </c>
      <c r="AC10" s="159">
        <f t="shared" si="2"/>
        <v>7</v>
      </c>
      <c r="AD10" s="102">
        <f>C10+I10+L10+O10+R10+U10+X10</f>
        <v>0</v>
      </c>
      <c r="AE10" s="102">
        <f>E10+K10+N10+Q10+T10+W10+Z10</f>
        <v>0</v>
      </c>
      <c r="AF10" s="102">
        <f>AD10-AE10</f>
        <v>0</v>
      </c>
      <c r="AG10" s="100">
        <f t="shared" ref="AG10:AG22" si="9">AA10*3+AC10*1</f>
        <v>7</v>
      </c>
      <c r="AH10" s="51">
        <f>AG10*100+AF10*10+AD10</f>
        <v>700</v>
      </c>
      <c r="AI10" s="98">
        <f>RANK(AH10,(AH8,AH10,AH12,AH14,AH16,AH18,AH20,AH22),0)</f>
        <v>1</v>
      </c>
      <c r="AJ10" s="71">
        <f>(AG10+AG11)*1000+(AF10+AF11)*10+AD10+AD11</f>
        <v>7000</v>
      </c>
    </row>
    <row r="11" spans="1:36" ht="20.100000000000001" customHeight="1" thickBot="1">
      <c r="A11" s="75"/>
      <c r="B11" s="76"/>
      <c r="C11" s="156"/>
      <c r="D11" s="154"/>
      <c r="E11" s="152"/>
      <c r="F11" s="91"/>
      <c r="G11" s="92"/>
      <c r="H11" s="92"/>
      <c r="I11" s="156"/>
      <c r="J11" s="154"/>
      <c r="K11" s="152"/>
      <c r="L11" s="156"/>
      <c r="M11" s="154"/>
      <c r="N11" s="152"/>
      <c r="O11" s="156"/>
      <c r="P11" s="154"/>
      <c r="Q11" s="152"/>
      <c r="R11" s="164"/>
      <c r="S11" s="156"/>
      <c r="T11" s="152"/>
      <c r="U11" s="156"/>
      <c r="V11" s="154"/>
      <c r="W11" s="152"/>
      <c r="X11" s="156"/>
      <c r="Y11" s="154"/>
      <c r="Z11" s="152"/>
      <c r="AA11" s="162"/>
      <c r="AB11" s="160"/>
      <c r="AC11" s="160"/>
      <c r="AD11" s="103"/>
      <c r="AE11" s="103"/>
      <c r="AF11" s="103"/>
      <c r="AG11" s="101"/>
      <c r="AH11" s="53"/>
      <c r="AI11" s="99"/>
      <c r="AJ11" s="71"/>
    </row>
    <row r="12" spans="1:36" ht="20.100000000000001" customHeight="1" thickTop="1">
      <c r="A12" s="73" t="str">
        <f>情報記入シート!E9</f>
        <v>彦根</v>
      </c>
      <c r="B12" s="74"/>
      <c r="C12" s="155">
        <f>K8</f>
        <v>0</v>
      </c>
      <c r="D12" s="153" t="str">
        <f t="shared" ref="D12:D22" si="10">IF((C12-E12)=0,"△",IF((C12-E12)&gt;=1,"○","●"))</f>
        <v>△</v>
      </c>
      <c r="E12" s="151">
        <f>I8</f>
        <v>0</v>
      </c>
      <c r="F12" s="155">
        <f>K10</f>
        <v>0</v>
      </c>
      <c r="G12" s="153" t="str">
        <f t="shared" ref="G12:G22" si="11">IF((F12-H12)=0,"△",IF((F12-H12)&gt;=1,"○","●"))</f>
        <v>△</v>
      </c>
      <c r="H12" s="151">
        <f>I10</f>
        <v>0</v>
      </c>
      <c r="I12" s="89"/>
      <c r="J12" s="90"/>
      <c r="K12" s="90"/>
      <c r="L12" s="155">
        <f>第１節!G20</f>
        <v>0</v>
      </c>
      <c r="M12" s="153" t="str">
        <f t="shared" si="4"/>
        <v>△</v>
      </c>
      <c r="N12" s="151">
        <f>第１節!I20</f>
        <v>0</v>
      </c>
      <c r="O12" s="155">
        <f>第2節!G20</f>
        <v>0</v>
      </c>
      <c r="P12" s="153" t="str">
        <f t="shared" si="5"/>
        <v>△</v>
      </c>
      <c r="Q12" s="151">
        <f>第2節!I20</f>
        <v>0</v>
      </c>
      <c r="R12" s="163">
        <f>第１節!G17</f>
        <v>0</v>
      </c>
      <c r="S12" s="155" t="str">
        <f t="shared" si="6"/>
        <v>△</v>
      </c>
      <c r="T12" s="151">
        <f>第１節!I17</f>
        <v>0</v>
      </c>
      <c r="U12" s="155">
        <f>第2節!G17</f>
        <v>0</v>
      </c>
      <c r="V12" s="153" t="str">
        <f t="shared" si="7"/>
        <v>△</v>
      </c>
      <c r="W12" s="151">
        <f>第2節!I17</f>
        <v>0</v>
      </c>
      <c r="X12" s="155">
        <f>第3節!G24</f>
        <v>0</v>
      </c>
      <c r="Y12" s="153" t="str">
        <f t="shared" si="8"/>
        <v>△</v>
      </c>
      <c r="Z12" s="151">
        <f>第3節!I24</f>
        <v>0</v>
      </c>
      <c r="AA12" s="161">
        <f t="shared" si="0"/>
        <v>0</v>
      </c>
      <c r="AB12" s="159">
        <f t="shared" si="1"/>
        <v>0</v>
      </c>
      <c r="AC12" s="159">
        <f t="shared" si="2"/>
        <v>7</v>
      </c>
      <c r="AD12" s="102">
        <f>C12+F12+L12+O12+R12+U12+X12</f>
        <v>0</v>
      </c>
      <c r="AE12" s="102">
        <f>E12+H12+N12+Q12+T12+W12+Z12</f>
        <v>0</v>
      </c>
      <c r="AF12" s="102">
        <f t="shared" ref="AF12:AF22" si="12">AD12-AE12</f>
        <v>0</v>
      </c>
      <c r="AG12" s="100">
        <f t="shared" si="9"/>
        <v>7</v>
      </c>
      <c r="AH12" s="51">
        <f t="shared" ref="AH12:AH22" si="13">AG12*100+AF12*10+AD12</f>
        <v>700</v>
      </c>
      <c r="AI12" s="98">
        <f>RANK(AH12,(AH8,AH10,AH12,AH14,AH16,AH18,AH20,AH22),0)</f>
        <v>1</v>
      </c>
      <c r="AJ12" s="71">
        <f>(AG12+AG13)*1000+(AF12+AF13)*10+AD12+AD13</f>
        <v>7000</v>
      </c>
    </row>
    <row r="13" spans="1:36" ht="20.100000000000001" customHeight="1" thickBot="1">
      <c r="A13" s="75"/>
      <c r="B13" s="76"/>
      <c r="C13" s="156"/>
      <c r="D13" s="154"/>
      <c r="E13" s="152"/>
      <c r="F13" s="156"/>
      <c r="G13" s="154"/>
      <c r="H13" s="152"/>
      <c r="I13" s="91"/>
      <c r="J13" s="92"/>
      <c r="K13" s="92"/>
      <c r="L13" s="156"/>
      <c r="M13" s="154"/>
      <c r="N13" s="152"/>
      <c r="O13" s="156"/>
      <c r="P13" s="154"/>
      <c r="Q13" s="152"/>
      <c r="R13" s="164"/>
      <c r="S13" s="156"/>
      <c r="T13" s="152"/>
      <c r="U13" s="156"/>
      <c r="V13" s="154"/>
      <c r="W13" s="152"/>
      <c r="X13" s="156"/>
      <c r="Y13" s="154"/>
      <c r="Z13" s="152"/>
      <c r="AA13" s="162"/>
      <c r="AB13" s="160"/>
      <c r="AC13" s="160"/>
      <c r="AD13" s="103"/>
      <c r="AE13" s="103"/>
      <c r="AF13" s="103"/>
      <c r="AG13" s="101"/>
      <c r="AH13" s="52"/>
      <c r="AI13" s="99"/>
      <c r="AJ13" s="71"/>
    </row>
    <row r="14" spans="1:36" ht="20.100000000000001" customHeight="1" thickTop="1">
      <c r="A14" s="73" t="str">
        <f>情報記入シート!E10</f>
        <v>中主</v>
      </c>
      <c r="B14" s="74"/>
      <c r="C14" s="155">
        <f>N8</f>
        <v>0</v>
      </c>
      <c r="D14" s="153" t="str">
        <f t="shared" si="10"/>
        <v>△</v>
      </c>
      <c r="E14" s="151">
        <f>L8</f>
        <v>0</v>
      </c>
      <c r="F14" s="155">
        <f>N10</f>
        <v>0</v>
      </c>
      <c r="G14" s="153" t="str">
        <f t="shared" si="11"/>
        <v>△</v>
      </c>
      <c r="H14" s="151">
        <f>L10</f>
        <v>0</v>
      </c>
      <c r="I14" s="155">
        <f>N12</f>
        <v>0</v>
      </c>
      <c r="J14" s="153" t="str">
        <f t="shared" si="3"/>
        <v>△</v>
      </c>
      <c r="K14" s="151">
        <f>L12</f>
        <v>0</v>
      </c>
      <c r="L14" s="89"/>
      <c r="M14" s="90"/>
      <c r="N14" s="90"/>
      <c r="O14" s="155">
        <f>第１節!G18</f>
        <v>0</v>
      </c>
      <c r="P14" s="153" t="str">
        <f t="shared" si="5"/>
        <v>△</v>
      </c>
      <c r="Q14" s="151">
        <f>第１節!I18</f>
        <v>0</v>
      </c>
      <c r="R14" s="163">
        <f>第2節!G19</f>
        <v>0</v>
      </c>
      <c r="S14" s="155" t="str">
        <f t="shared" si="6"/>
        <v>△</v>
      </c>
      <c r="T14" s="151">
        <f>第2節!I19</f>
        <v>0</v>
      </c>
      <c r="U14" s="155">
        <f>第3節!G18</f>
        <v>0</v>
      </c>
      <c r="V14" s="153" t="str">
        <f t="shared" si="7"/>
        <v>△</v>
      </c>
      <c r="W14" s="151">
        <f>第3節!I18</f>
        <v>0</v>
      </c>
      <c r="X14" s="155">
        <f>第2節!G24</f>
        <v>0</v>
      </c>
      <c r="Y14" s="153" t="str">
        <f t="shared" si="8"/>
        <v>△</v>
      </c>
      <c r="Z14" s="151">
        <f>第2節!I24</f>
        <v>0</v>
      </c>
      <c r="AA14" s="161">
        <f t="shared" si="0"/>
        <v>0</v>
      </c>
      <c r="AB14" s="159">
        <f t="shared" si="1"/>
        <v>0</v>
      </c>
      <c r="AC14" s="159">
        <f t="shared" si="2"/>
        <v>7</v>
      </c>
      <c r="AD14" s="102">
        <f>C14+F14+I14+O14+R14+U14+X14</f>
        <v>0</v>
      </c>
      <c r="AE14" s="102">
        <f>E14+K14+H14+Q14+T14+W14+Z14</f>
        <v>0</v>
      </c>
      <c r="AF14" s="102">
        <f t="shared" si="12"/>
        <v>0</v>
      </c>
      <c r="AG14" s="100">
        <f t="shared" si="9"/>
        <v>7</v>
      </c>
      <c r="AH14" s="51">
        <f t="shared" si="13"/>
        <v>700</v>
      </c>
      <c r="AI14" s="98">
        <f>RANK(AH14,(AH8,AH10,AH12,AH14,AH16,AH18,AH20,AH22),0)</f>
        <v>1</v>
      </c>
      <c r="AJ14" s="71">
        <f>(AG14+AG15)*1000+(AF14+AF15)*10+AD14+AD15</f>
        <v>7000</v>
      </c>
    </row>
    <row r="15" spans="1:36" ht="20.100000000000001" customHeight="1" thickBot="1">
      <c r="A15" s="75"/>
      <c r="B15" s="76"/>
      <c r="C15" s="156"/>
      <c r="D15" s="154"/>
      <c r="E15" s="152"/>
      <c r="F15" s="156"/>
      <c r="G15" s="154"/>
      <c r="H15" s="152"/>
      <c r="I15" s="156"/>
      <c r="J15" s="154"/>
      <c r="K15" s="152"/>
      <c r="L15" s="91"/>
      <c r="M15" s="92"/>
      <c r="N15" s="92"/>
      <c r="O15" s="156"/>
      <c r="P15" s="154"/>
      <c r="Q15" s="152"/>
      <c r="R15" s="164"/>
      <c r="S15" s="156"/>
      <c r="T15" s="152"/>
      <c r="U15" s="156"/>
      <c r="V15" s="154"/>
      <c r="W15" s="152"/>
      <c r="X15" s="156"/>
      <c r="Y15" s="154"/>
      <c r="Z15" s="152"/>
      <c r="AA15" s="162"/>
      <c r="AB15" s="160"/>
      <c r="AC15" s="160"/>
      <c r="AD15" s="103"/>
      <c r="AE15" s="103"/>
      <c r="AF15" s="103"/>
      <c r="AG15" s="101"/>
      <c r="AH15" s="53"/>
      <c r="AI15" s="99"/>
      <c r="AJ15" s="71"/>
    </row>
    <row r="16" spans="1:36" ht="20.100000000000001" customHeight="1" thickTop="1">
      <c r="A16" s="73" t="str">
        <f>情報記入シート!E11</f>
        <v>馬淵</v>
      </c>
      <c r="B16" s="74"/>
      <c r="C16" s="155">
        <f>Q8</f>
        <v>0</v>
      </c>
      <c r="D16" s="153" t="str">
        <f t="shared" si="10"/>
        <v>△</v>
      </c>
      <c r="E16" s="151">
        <f>O8</f>
        <v>0</v>
      </c>
      <c r="F16" s="155">
        <f>Q10</f>
        <v>0</v>
      </c>
      <c r="G16" s="153" t="str">
        <f t="shared" si="11"/>
        <v>△</v>
      </c>
      <c r="H16" s="151">
        <f>O10</f>
        <v>0</v>
      </c>
      <c r="I16" s="155">
        <f>Q12</f>
        <v>0</v>
      </c>
      <c r="J16" s="153" t="str">
        <f t="shared" si="3"/>
        <v>△</v>
      </c>
      <c r="K16" s="151">
        <f>O12</f>
        <v>0</v>
      </c>
      <c r="L16" s="155">
        <f>Q14</f>
        <v>0</v>
      </c>
      <c r="M16" s="153" t="str">
        <f t="shared" si="4"/>
        <v>△</v>
      </c>
      <c r="N16" s="151">
        <f>O14</f>
        <v>0</v>
      </c>
      <c r="O16" s="89"/>
      <c r="P16" s="90"/>
      <c r="Q16" s="90"/>
      <c r="R16" s="155">
        <f>第3節!G25</f>
        <v>0</v>
      </c>
      <c r="S16" s="153" t="str">
        <f t="shared" si="6"/>
        <v>△</v>
      </c>
      <c r="T16" s="151">
        <f>第3節!I25</f>
        <v>0</v>
      </c>
      <c r="U16" s="155">
        <f>第2節!G22</f>
        <v>0</v>
      </c>
      <c r="V16" s="153" t="str">
        <f t="shared" si="7"/>
        <v>△</v>
      </c>
      <c r="W16" s="151">
        <f>第2節!I22</f>
        <v>0</v>
      </c>
      <c r="X16" s="155">
        <f>第3節!G20</f>
        <v>0</v>
      </c>
      <c r="Y16" s="153" t="str">
        <f t="shared" si="8"/>
        <v>△</v>
      </c>
      <c r="Z16" s="151">
        <f>第3節!I20</f>
        <v>0</v>
      </c>
      <c r="AA16" s="161">
        <f t="shared" si="0"/>
        <v>0</v>
      </c>
      <c r="AB16" s="159">
        <f t="shared" si="1"/>
        <v>0</v>
      </c>
      <c r="AC16" s="159">
        <f t="shared" si="2"/>
        <v>7</v>
      </c>
      <c r="AD16" s="102">
        <f>C16+F16+I16+L16+R16+U16+X16</f>
        <v>0</v>
      </c>
      <c r="AE16" s="102">
        <f>E16+K16+N16+H16+T16+W16+Z16</f>
        <v>0</v>
      </c>
      <c r="AF16" s="102">
        <f t="shared" si="12"/>
        <v>0</v>
      </c>
      <c r="AG16" s="100">
        <f t="shared" si="9"/>
        <v>7</v>
      </c>
      <c r="AH16" s="51">
        <f t="shared" si="13"/>
        <v>700</v>
      </c>
      <c r="AI16" s="98">
        <f>RANK(AH16,(AH8,AH10,AH12,AH14,AH16,AH18,AH20,AH2),0)</f>
        <v>1</v>
      </c>
      <c r="AJ16" s="71">
        <f>(AG16+AG17)*1000+(AF16+AF17)*10+AD16+AD17</f>
        <v>7000</v>
      </c>
    </row>
    <row r="17" spans="1:36" ht="20.100000000000001" customHeight="1" thickBot="1">
      <c r="A17" s="75"/>
      <c r="B17" s="76"/>
      <c r="C17" s="156"/>
      <c r="D17" s="154"/>
      <c r="E17" s="152"/>
      <c r="F17" s="156"/>
      <c r="G17" s="154"/>
      <c r="H17" s="152"/>
      <c r="I17" s="156"/>
      <c r="J17" s="154"/>
      <c r="K17" s="152"/>
      <c r="L17" s="156"/>
      <c r="M17" s="154"/>
      <c r="N17" s="152"/>
      <c r="O17" s="91"/>
      <c r="P17" s="92"/>
      <c r="Q17" s="92"/>
      <c r="R17" s="156"/>
      <c r="S17" s="154"/>
      <c r="T17" s="152"/>
      <c r="U17" s="156"/>
      <c r="V17" s="154"/>
      <c r="W17" s="152"/>
      <c r="X17" s="156"/>
      <c r="Y17" s="154"/>
      <c r="Z17" s="152"/>
      <c r="AA17" s="162"/>
      <c r="AB17" s="160"/>
      <c r="AC17" s="160"/>
      <c r="AD17" s="103"/>
      <c r="AE17" s="103"/>
      <c r="AF17" s="103"/>
      <c r="AG17" s="101"/>
      <c r="AH17" s="52"/>
      <c r="AI17" s="99"/>
      <c r="AJ17" s="71"/>
    </row>
    <row r="18" spans="1:36" ht="20.100000000000001" customHeight="1" thickTop="1">
      <c r="A18" s="134" t="str">
        <f>情報記入シート!E12</f>
        <v>五個荘</v>
      </c>
      <c r="B18" s="74"/>
      <c r="C18" s="155">
        <f>T8</f>
        <v>0</v>
      </c>
      <c r="D18" s="153" t="str">
        <f t="shared" si="10"/>
        <v>△</v>
      </c>
      <c r="E18" s="151">
        <f>R8</f>
        <v>0</v>
      </c>
      <c r="F18" s="155">
        <f>T10</f>
        <v>0</v>
      </c>
      <c r="G18" s="153" t="str">
        <f t="shared" si="11"/>
        <v>△</v>
      </c>
      <c r="H18" s="151">
        <f>R10</f>
        <v>0</v>
      </c>
      <c r="I18" s="155">
        <f>T12</f>
        <v>0</v>
      </c>
      <c r="J18" s="153" t="str">
        <f t="shared" si="3"/>
        <v>△</v>
      </c>
      <c r="K18" s="151">
        <f>R12</f>
        <v>0</v>
      </c>
      <c r="L18" s="155">
        <f>T14</f>
        <v>0</v>
      </c>
      <c r="M18" s="153" t="str">
        <f t="shared" si="4"/>
        <v>△</v>
      </c>
      <c r="N18" s="151">
        <f>R14</f>
        <v>0</v>
      </c>
      <c r="O18" s="155">
        <f>T16</f>
        <v>0</v>
      </c>
      <c r="P18" s="153" t="str">
        <f t="shared" si="5"/>
        <v>△</v>
      </c>
      <c r="Q18" s="151">
        <f>R16</f>
        <v>0</v>
      </c>
      <c r="R18" s="89"/>
      <c r="S18" s="90"/>
      <c r="T18" s="90"/>
      <c r="U18" s="155">
        <f>第3節!G23</f>
        <v>0</v>
      </c>
      <c r="V18" s="153" t="str">
        <f t="shared" si="7"/>
        <v>△</v>
      </c>
      <c r="W18" s="151">
        <f>第3節!I23</f>
        <v>0</v>
      </c>
      <c r="X18" s="155">
        <f>第１節!G21</f>
        <v>0</v>
      </c>
      <c r="Y18" s="153" t="str">
        <f t="shared" si="8"/>
        <v>△</v>
      </c>
      <c r="Z18" s="151">
        <f>第１節!I21</f>
        <v>0</v>
      </c>
      <c r="AA18" s="161">
        <f t="shared" si="0"/>
        <v>0</v>
      </c>
      <c r="AB18" s="159">
        <f t="shared" si="1"/>
        <v>0</v>
      </c>
      <c r="AC18" s="159">
        <f t="shared" si="2"/>
        <v>7</v>
      </c>
      <c r="AD18" s="102">
        <f>C18+F18+I18+L18+O18+U18+X18</f>
        <v>0</v>
      </c>
      <c r="AE18" s="102">
        <f>E18+K18+N18+Q18+H18+W18+Z18</f>
        <v>0</v>
      </c>
      <c r="AF18" s="102">
        <f t="shared" si="12"/>
        <v>0</v>
      </c>
      <c r="AG18" s="100">
        <f t="shared" si="9"/>
        <v>7</v>
      </c>
      <c r="AH18" s="51">
        <f t="shared" si="13"/>
        <v>700</v>
      </c>
      <c r="AI18" s="98">
        <f>RANK(AH18,(AH8,AH10,AH12,AH14,AH16,AH18,AH20,AH22),0)</f>
        <v>1</v>
      </c>
      <c r="AJ18" s="71">
        <f>(AG18+AG19)*1000+(AF18+AF19)*10+AD18+AD19</f>
        <v>7000</v>
      </c>
    </row>
    <row r="19" spans="1:36" ht="20.100000000000001" customHeight="1" thickBot="1">
      <c r="A19" s="135"/>
      <c r="B19" s="136"/>
      <c r="C19" s="156"/>
      <c r="D19" s="154"/>
      <c r="E19" s="152"/>
      <c r="F19" s="156"/>
      <c r="G19" s="154"/>
      <c r="H19" s="152"/>
      <c r="I19" s="156"/>
      <c r="J19" s="154"/>
      <c r="K19" s="152"/>
      <c r="L19" s="156"/>
      <c r="M19" s="154"/>
      <c r="N19" s="152"/>
      <c r="O19" s="156"/>
      <c r="P19" s="154"/>
      <c r="Q19" s="152"/>
      <c r="R19" s="91"/>
      <c r="S19" s="92"/>
      <c r="T19" s="92"/>
      <c r="U19" s="156"/>
      <c r="V19" s="154"/>
      <c r="W19" s="152"/>
      <c r="X19" s="156"/>
      <c r="Y19" s="154"/>
      <c r="Z19" s="152"/>
      <c r="AA19" s="162"/>
      <c r="AB19" s="160"/>
      <c r="AC19" s="160"/>
      <c r="AD19" s="103"/>
      <c r="AE19" s="103"/>
      <c r="AF19" s="103"/>
      <c r="AG19" s="101"/>
      <c r="AH19" s="53"/>
      <c r="AI19" s="99"/>
      <c r="AJ19" s="71"/>
    </row>
    <row r="20" spans="1:36" ht="20.100000000000001" customHeight="1" thickTop="1">
      <c r="A20" s="114" t="str">
        <f>情報記入シート!E13</f>
        <v>桐原東</v>
      </c>
      <c r="B20" s="115"/>
      <c r="C20" s="155">
        <f>W8</f>
        <v>0</v>
      </c>
      <c r="D20" s="153" t="str">
        <f t="shared" si="10"/>
        <v>△</v>
      </c>
      <c r="E20" s="151">
        <f>U8</f>
        <v>0</v>
      </c>
      <c r="F20" s="155">
        <f>W10</f>
        <v>0</v>
      </c>
      <c r="G20" s="153" t="str">
        <f t="shared" si="11"/>
        <v>△</v>
      </c>
      <c r="H20" s="151">
        <f>U10</f>
        <v>0</v>
      </c>
      <c r="I20" s="155">
        <f>W12</f>
        <v>0</v>
      </c>
      <c r="J20" s="153" t="str">
        <f t="shared" si="3"/>
        <v>△</v>
      </c>
      <c r="K20" s="151">
        <f>U12</f>
        <v>0</v>
      </c>
      <c r="L20" s="155">
        <f>W14</f>
        <v>0</v>
      </c>
      <c r="M20" s="153" t="str">
        <f t="shared" si="4"/>
        <v>△</v>
      </c>
      <c r="N20" s="151">
        <f>U14</f>
        <v>0</v>
      </c>
      <c r="O20" s="155">
        <f>W16</f>
        <v>0</v>
      </c>
      <c r="P20" s="153" t="str">
        <f t="shared" si="5"/>
        <v>△</v>
      </c>
      <c r="Q20" s="151">
        <f>U16</f>
        <v>0</v>
      </c>
      <c r="R20" s="155">
        <f>W18</f>
        <v>0</v>
      </c>
      <c r="S20" s="153" t="str">
        <f t="shared" si="6"/>
        <v>△</v>
      </c>
      <c r="T20" s="151">
        <f>U18</f>
        <v>0</v>
      </c>
      <c r="U20" s="89"/>
      <c r="V20" s="90"/>
      <c r="W20" s="90"/>
      <c r="X20" s="155">
        <f>第3節!I16</f>
        <v>0</v>
      </c>
      <c r="Y20" s="153" t="str">
        <f t="shared" si="8"/>
        <v>△</v>
      </c>
      <c r="Z20" s="151">
        <f>第3節!G16</f>
        <v>0</v>
      </c>
      <c r="AA20" s="161">
        <f t="shared" si="0"/>
        <v>0</v>
      </c>
      <c r="AB20" s="159">
        <f t="shared" si="1"/>
        <v>0</v>
      </c>
      <c r="AC20" s="159">
        <f t="shared" si="2"/>
        <v>7</v>
      </c>
      <c r="AD20" s="102">
        <f>C20+F20+I20+L20+O20+R20+X20</f>
        <v>0</v>
      </c>
      <c r="AE20" s="102">
        <f>E20+K20+N20+Q20+T20+H20+Z20</f>
        <v>0</v>
      </c>
      <c r="AF20" s="102">
        <f t="shared" si="12"/>
        <v>0</v>
      </c>
      <c r="AG20" s="100">
        <f t="shared" si="9"/>
        <v>7</v>
      </c>
      <c r="AH20" s="51">
        <f t="shared" si="13"/>
        <v>700</v>
      </c>
      <c r="AI20" s="98">
        <f>RANK(AH20,(AH8,AH10,AH12,AH14,AH16,AH18,AH20,AH22),0)</f>
        <v>1</v>
      </c>
      <c r="AJ20" s="71">
        <f>(AG20+AG21)*1000+(AF20+AF21)*10+AD20+AD21</f>
        <v>7000</v>
      </c>
    </row>
    <row r="21" spans="1:36" ht="20.100000000000001" customHeight="1" thickBot="1">
      <c r="A21" s="116"/>
      <c r="B21" s="117"/>
      <c r="C21" s="156"/>
      <c r="D21" s="154"/>
      <c r="E21" s="152"/>
      <c r="F21" s="156"/>
      <c r="G21" s="154"/>
      <c r="H21" s="152"/>
      <c r="I21" s="156"/>
      <c r="J21" s="154"/>
      <c r="K21" s="152"/>
      <c r="L21" s="156"/>
      <c r="M21" s="154"/>
      <c r="N21" s="152"/>
      <c r="O21" s="156"/>
      <c r="P21" s="154"/>
      <c r="Q21" s="152"/>
      <c r="R21" s="156"/>
      <c r="S21" s="154"/>
      <c r="T21" s="152"/>
      <c r="U21" s="91"/>
      <c r="V21" s="92"/>
      <c r="W21" s="92"/>
      <c r="X21" s="156"/>
      <c r="Y21" s="154"/>
      <c r="Z21" s="152"/>
      <c r="AA21" s="162"/>
      <c r="AB21" s="160"/>
      <c r="AC21" s="160"/>
      <c r="AD21" s="103"/>
      <c r="AE21" s="103"/>
      <c r="AF21" s="103"/>
      <c r="AG21" s="101"/>
      <c r="AH21" s="52"/>
      <c r="AI21" s="99"/>
      <c r="AJ21" s="71"/>
    </row>
    <row r="22" spans="1:36" ht="20.100000000000001" customHeight="1" thickTop="1">
      <c r="A22" s="114" t="str">
        <f>情報記入シート!E14</f>
        <v>ジュニオール</v>
      </c>
      <c r="B22" s="115"/>
      <c r="C22" s="155">
        <f>Z8</f>
        <v>0</v>
      </c>
      <c r="D22" s="153" t="str">
        <f t="shared" si="10"/>
        <v>△</v>
      </c>
      <c r="E22" s="151">
        <f>X8</f>
        <v>0</v>
      </c>
      <c r="F22" s="155">
        <f>Z10</f>
        <v>0</v>
      </c>
      <c r="G22" s="153" t="str">
        <f t="shared" si="11"/>
        <v>△</v>
      </c>
      <c r="H22" s="151">
        <f>X10</f>
        <v>0</v>
      </c>
      <c r="I22" s="155">
        <f>Z12</f>
        <v>0</v>
      </c>
      <c r="J22" s="153" t="str">
        <f t="shared" si="3"/>
        <v>△</v>
      </c>
      <c r="K22" s="151">
        <f>X12</f>
        <v>0</v>
      </c>
      <c r="L22" s="155">
        <f>Z14</f>
        <v>0</v>
      </c>
      <c r="M22" s="153" t="str">
        <f t="shared" si="4"/>
        <v>△</v>
      </c>
      <c r="N22" s="151">
        <f>X14</f>
        <v>0</v>
      </c>
      <c r="O22" s="155">
        <f>Z16</f>
        <v>0</v>
      </c>
      <c r="P22" s="153" t="str">
        <f t="shared" si="5"/>
        <v>△</v>
      </c>
      <c r="Q22" s="151">
        <f>X16</f>
        <v>0</v>
      </c>
      <c r="R22" s="155">
        <f>Z18</f>
        <v>0</v>
      </c>
      <c r="S22" s="153" t="str">
        <f t="shared" si="6"/>
        <v>△</v>
      </c>
      <c r="T22" s="151">
        <f>X18</f>
        <v>0</v>
      </c>
      <c r="U22" s="155">
        <f>Z20</f>
        <v>0</v>
      </c>
      <c r="V22" s="153" t="str">
        <f t="shared" si="7"/>
        <v>△</v>
      </c>
      <c r="W22" s="151">
        <f>X20</f>
        <v>0</v>
      </c>
      <c r="X22" s="89"/>
      <c r="Y22" s="90"/>
      <c r="Z22" s="90"/>
      <c r="AA22" s="161">
        <f t="shared" si="0"/>
        <v>0</v>
      </c>
      <c r="AB22" s="159">
        <f t="shared" si="1"/>
        <v>0</v>
      </c>
      <c r="AC22" s="159">
        <f t="shared" si="2"/>
        <v>7</v>
      </c>
      <c r="AD22" s="102">
        <f>C22+F22+I22+L22+O22+R22+U22</f>
        <v>0</v>
      </c>
      <c r="AE22" s="102">
        <f>E22+K22+N22+Q22+T22+W22+H22</f>
        <v>0</v>
      </c>
      <c r="AF22" s="102">
        <f t="shared" si="12"/>
        <v>0</v>
      </c>
      <c r="AG22" s="100">
        <f t="shared" si="9"/>
        <v>7</v>
      </c>
      <c r="AH22" s="51">
        <f t="shared" si="13"/>
        <v>700</v>
      </c>
      <c r="AI22" s="98">
        <f>RANK(AH22,(AH8,AH10,AH12,AH14,AH16,AH18,AH20,AH22),0)</f>
        <v>1</v>
      </c>
      <c r="AJ22" s="71">
        <f>(AG22+AG23)*1000+(AF22+AF23)*10+AD22+AD23</f>
        <v>7000</v>
      </c>
    </row>
    <row r="23" spans="1:36" ht="20.100000000000001" customHeight="1" thickBot="1">
      <c r="A23" s="116"/>
      <c r="B23" s="117"/>
      <c r="C23" s="156"/>
      <c r="D23" s="154"/>
      <c r="E23" s="152"/>
      <c r="F23" s="156"/>
      <c r="G23" s="154"/>
      <c r="H23" s="152"/>
      <c r="I23" s="156"/>
      <c r="J23" s="154"/>
      <c r="K23" s="152"/>
      <c r="L23" s="156"/>
      <c r="M23" s="154"/>
      <c r="N23" s="152"/>
      <c r="O23" s="156"/>
      <c r="P23" s="154"/>
      <c r="Q23" s="152"/>
      <c r="R23" s="156"/>
      <c r="S23" s="154"/>
      <c r="T23" s="152"/>
      <c r="U23" s="156"/>
      <c r="V23" s="154"/>
      <c r="W23" s="152"/>
      <c r="X23" s="91"/>
      <c r="Y23" s="92"/>
      <c r="Z23" s="92"/>
      <c r="AA23" s="162"/>
      <c r="AB23" s="160"/>
      <c r="AC23" s="160"/>
      <c r="AD23" s="103"/>
      <c r="AE23" s="103"/>
      <c r="AF23" s="103"/>
      <c r="AG23" s="101"/>
      <c r="AH23" s="53"/>
      <c r="AI23" s="99"/>
      <c r="AJ23" s="71"/>
    </row>
    <row r="24" spans="1:36" ht="18" thickTop="1"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</sheetData>
  <sheetProtection sheet="1" objects="1" scenarios="1" selectLockedCells="1"/>
  <mergeCells count="282">
    <mergeCell ref="G22:G23"/>
    <mergeCell ref="F22:F23"/>
    <mergeCell ref="E22:E23"/>
    <mergeCell ref="D22:D23"/>
    <mergeCell ref="C22:C23"/>
    <mergeCell ref="M22:M23"/>
    <mergeCell ref="L22:L23"/>
    <mergeCell ref="K22:K23"/>
    <mergeCell ref="J22:J23"/>
    <mergeCell ref="I22:I23"/>
    <mergeCell ref="H22:H23"/>
    <mergeCell ref="P22:P23"/>
    <mergeCell ref="O22:O23"/>
    <mergeCell ref="N22:N23"/>
    <mergeCell ref="AB22:AB23"/>
    <mergeCell ref="AA22:AA23"/>
    <mergeCell ref="W22:W23"/>
    <mergeCell ref="V22:V23"/>
    <mergeCell ref="U22:U23"/>
    <mergeCell ref="T22:T23"/>
    <mergeCell ref="X22:Z23"/>
    <mergeCell ref="AI22:AI23"/>
    <mergeCell ref="AG22:AG23"/>
    <mergeCell ref="AF22:AF23"/>
    <mergeCell ref="AE22:AE23"/>
    <mergeCell ref="AD22:AD23"/>
    <mergeCell ref="AC22:AC23"/>
    <mergeCell ref="H20:H21"/>
    <mergeCell ref="G20:G21"/>
    <mergeCell ref="F20:F21"/>
    <mergeCell ref="T20:T21"/>
    <mergeCell ref="S20:S21"/>
    <mergeCell ref="R20:R21"/>
    <mergeCell ref="Q20:Q21"/>
    <mergeCell ref="P20:P21"/>
    <mergeCell ref="O20:O21"/>
    <mergeCell ref="AC20:AC21"/>
    <mergeCell ref="AB20:AB21"/>
    <mergeCell ref="AA20:AA21"/>
    <mergeCell ref="Z20:Z21"/>
    <mergeCell ref="Y20:Y21"/>
    <mergeCell ref="X20:X21"/>
    <mergeCell ref="S22:S23"/>
    <mergeCell ref="R22:R23"/>
    <mergeCell ref="Q22:Q23"/>
    <mergeCell ref="Y18:Y19"/>
    <mergeCell ref="X18:X19"/>
    <mergeCell ref="W18:W19"/>
    <mergeCell ref="D18:D19"/>
    <mergeCell ref="C18:C19"/>
    <mergeCell ref="G18:G19"/>
    <mergeCell ref="F18:F19"/>
    <mergeCell ref="E18:E19"/>
    <mergeCell ref="I18:I19"/>
    <mergeCell ref="H18:H19"/>
    <mergeCell ref="E20:E21"/>
    <mergeCell ref="D20:D21"/>
    <mergeCell ref="C20:C21"/>
    <mergeCell ref="N20:N21"/>
    <mergeCell ref="M20:M21"/>
    <mergeCell ref="L20:L21"/>
    <mergeCell ref="K20:K21"/>
    <mergeCell ref="J20:J21"/>
    <mergeCell ref="I20:I21"/>
    <mergeCell ref="AI20:AI21"/>
    <mergeCell ref="AG20:AG21"/>
    <mergeCell ref="AF20:AF21"/>
    <mergeCell ref="AE20:AE21"/>
    <mergeCell ref="AD20:AD21"/>
    <mergeCell ref="M18:M19"/>
    <mergeCell ref="L18:L19"/>
    <mergeCell ref="K18:K19"/>
    <mergeCell ref="J18:J19"/>
    <mergeCell ref="V18:V19"/>
    <mergeCell ref="U18:U19"/>
    <mergeCell ref="Q18:Q19"/>
    <mergeCell ref="P18:P19"/>
    <mergeCell ref="O18:O19"/>
    <mergeCell ref="N18:N19"/>
    <mergeCell ref="AB18:AB19"/>
    <mergeCell ref="AA18:AA19"/>
    <mergeCell ref="AI18:AI19"/>
    <mergeCell ref="AG18:AG19"/>
    <mergeCell ref="AF18:AF19"/>
    <mergeCell ref="AE18:AE19"/>
    <mergeCell ref="AD18:AD19"/>
    <mergeCell ref="AC18:AC19"/>
    <mergeCell ref="Z18:Z19"/>
    <mergeCell ref="D16:D17"/>
    <mergeCell ref="C16:C17"/>
    <mergeCell ref="N16:N17"/>
    <mergeCell ref="M16:M17"/>
    <mergeCell ref="L16:L17"/>
    <mergeCell ref="AI16:AI17"/>
    <mergeCell ref="AG16:AG17"/>
    <mergeCell ref="AF16:AF17"/>
    <mergeCell ref="AE16:AE17"/>
    <mergeCell ref="AD16:AD17"/>
    <mergeCell ref="AB16:AB17"/>
    <mergeCell ref="AA16:AA17"/>
    <mergeCell ref="Z16:Z17"/>
    <mergeCell ref="Y16:Y17"/>
    <mergeCell ref="X16:X17"/>
    <mergeCell ref="H16:H17"/>
    <mergeCell ref="G16:G17"/>
    <mergeCell ref="F16:F17"/>
    <mergeCell ref="E16:E17"/>
    <mergeCell ref="K16:K17"/>
    <mergeCell ref="J16:J17"/>
    <mergeCell ref="I16:I17"/>
    <mergeCell ref="W16:W17"/>
    <mergeCell ref="V16:V17"/>
    <mergeCell ref="U16:U17"/>
    <mergeCell ref="T16:T17"/>
    <mergeCell ref="S16:S17"/>
    <mergeCell ref="R16:R17"/>
    <mergeCell ref="AC16:AC17"/>
    <mergeCell ref="Y14:Y15"/>
    <mergeCell ref="X14:X15"/>
    <mergeCell ref="W14:W15"/>
    <mergeCell ref="V14:V15"/>
    <mergeCell ref="U14:U15"/>
    <mergeCell ref="T14:T15"/>
    <mergeCell ref="S14:S15"/>
    <mergeCell ref="R14:R15"/>
    <mergeCell ref="AI14:AI15"/>
    <mergeCell ref="AG14:AG15"/>
    <mergeCell ref="AF14:AF15"/>
    <mergeCell ref="AE14:AE15"/>
    <mergeCell ref="AD14:AD15"/>
    <mergeCell ref="AC14:AC15"/>
    <mergeCell ref="O10:O11"/>
    <mergeCell ref="N10:N11"/>
    <mergeCell ref="M10:M11"/>
    <mergeCell ref="U10:U11"/>
    <mergeCell ref="T10:T11"/>
    <mergeCell ref="S10:S11"/>
    <mergeCell ref="R10:R11"/>
    <mergeCell ref="Z14:Z15"/>
    <mergeCell ref="AB14:AB15"/>
    <mergeCell ref="AA14:AA15"/>
    <mergeCell ref="P14:P15"/>
    <mergeCell ref="O14:O15"/>
    <mergeCell ref="Q14:Q15"/>
    <mergeCell ref="AI10:AI11"/>
    <mergeCell ref="AG10:AG11"/>
    <mergeCell ref="AF10:AF11"/>
    <mergeCell ref="AE10:AE11"/>
    <mergeCell ref="AD10:AD11"/>
    <mergeCell ref="H14:H15"/>
    <mergeCell ref="Y12:Y13"/>
    <mergeCell ref="X12:X13"/>
    <mergeCell ref="Q10:Q11"/>
    <mergeCell ref="P10:P11"/>
    <mergeCell ref="X10:X11"/>
    <mergeCell ref="W10:W11"/>
    <mergeCell ref="V10:V11"/>
    <mergeCell ref="C10:C11"/>
    <mergeCell ref="L10:L11"/>
    <mergeCell ref="K10:K11"/>
    <mergeCell ref="J10:J11"/>
    <mergeCell ref="G14:G15"/>
    <mergeCell ref="F14:F15"/>
    <mergeCell ref="E14:E15"/>
    <mergeCell ref="D14:D15"/>
    <mergeCell ref="C14:C15"/>
    <mergeCell ref="I14:I15"/>
    <mergeCell ref="K14:K15"/>
    <mergeCell ref="J14:J15"/>
    <mergeCell ref="AB8:AB9"/>
    <mergeCell ref="AA8:AA9"/>
    <mergeCell ref="D12:D13"/>
    <mergeCell ref="E12:E13"/>
    <mergeCell ref="W12:W13"/>
    <mergeCell ref="V12:V13"/>
    <mergeCell ref="U12:U13"/>
    <mergeCell ref="D10:D11"/>
    <mergeCell ref="C12:C13"/>
    <mergeCell ref="L12:L13"/>
    <mergeCell ref="H12:H13"/>
    <mergeCell ref="G12:G13"/>
    <mergeCell ref="F12:F13"/>
    <mergeCell ref="I10:I11"/>
    <mergeCell ref="E10:E11"/>
    <mergeCell ref="AC10:AC11"/>
    <mergeCell ref="AB10:AB11"/>
    <mergeCell ref="N12:N13"/>
    <mergeCell ref="M12:M13"/>
    <mergeCell ref="T12:T13"/>
    <mergeCell ref="S12:S13"/>
    <mergeCell ref="R12:R13"/>
    <mergeCell ref="Q12:Q13"/>
    <mergeCell ref="P12:P13"/>
    <mergeCell ref="O12:O13"/>
    <mergeCell ref="Z12:Z13"/>
    <mergeCell ref="AA10:AA11"/>
    <mergeCell ref="Z10:Z11"/>
    <mergeCell ref="Y10:Y11"/>
    <mergeCell ref="AD8:AD9"/>
    <mergeCell ref="AC8:AC9"/>
    <mergeCell ref="J8:J9"/>
    <mergeCell ref="I8:I9"/>
    <mergeCell ref="AI12:AI13"/>
    <mergeCell ref="AG12:AG13"/>
    <mergeCell ref="AF12:AF13"/>
    <mergeCell ref="AE12:AE13"/>
    <mergeCell ref="AD12:AD13"/>
    <mergeCell ref="AC12:AC13"/>
    <mergeCell ref="AB12:AB13"/>
    <mergeCell ref="AA12:AA13"/>
    <mergeCell ref="P8:P9"/>
    <mergeCell ref="O8:O9"/>
    <mergeCell ref="N8:N9"/>
    <mergeCell ref="M8:M9"/>
    <mergeCell ref="L8:L9"/>
    <mergeCell ref="K8:K9"/>
    <mergeCell ref="V8:V9"/>
    <mergeCell ref="U8:U9"/>
    <mergeCell ref="T8:T9"/>
    <mergeCell ref="S8:S9"/>
    <mergeCell ref="R8:R9"/>
    <mergeCell ref="Q8:Q9"/>
    <mergeCell ref="F4:F5"/>
    <mergeCell ref="I4:I5"/>
    <mergeCell ref="L4:L5"/>
    <mergeCell ref="O4:O5"/>
    <mergeCell ref="R4:R5"/>
    <mergeCell ref="Z8:Z9"/>
    <mergeCell ref="Y8:Y9"/>
    <mergeCell ref="X8:X9"/>
    <mergeCell ref="W8:W9"/>
    <mergeCell ref="H8:H9"/>
    <mergeCell ref="G8:G9"/>
    <mergeCell ref="F8:F9"/>
    <mergeCell ref="A1:AI2"/>
    <mergeCell ref="AI6:AI7"/>
    <mergeCell ref="AG6:AG7"/>
    <mergeCell ref="AF6:AF7"/>
    <mergeCell ref="AA6:AA7"/>
    <mergeCell ref="AJ14:AJ15"/>
    <mergeCell ref="AJ16:AJ17"/>
    <mergeCell ref="A22:B23"/>
    <mergeCell ref="A20:B21"/>
    <mergeCell ref="AE6:AE7"/>
    <mergeCell ref="AB6:AB7"/>
    <mergeCell ref="AD6:AD7"/>
    <mergeCell ref="AC6:AC7"/>
    <mergeCell ref="R6:T7"/>
    <mergeCell ref="I6:K7"/>
    <mergeCell ref="A6:B7"/>
    <mergeCell ref="X6:Z7"/>
    <mergeCell ref="A18:B19"/>
    <mergeCell ref="X4:X5"/>
    <mergeCell ref="U4:U5"/>
    <mergeCell ref="A8:B9"/>
    <mergeCell ref="C8:E9"/>
    <mergeCell ref="I12:K13"/>
    <mergeCell ref="U20:W21"/>
    <mergeCell ref="AJ18:AJ19"/>
    <mergeCell ref="AJ22:AJ23"/>
    <mergeCell ref="AJ6:AJ7"/>
    <mergeCell ref="AJ20:AJ21"/>
    <mergeCell ref="A12:B13"/>
    <mergeCell ref="A14:B15"/>
    <mergeCell ref="AJ8:AJ9"/>
    <mergeCell ref="AJ10:AJ11"/>
    <mergeCell ref="AJ12:AJ13"/>
    <mergeCell ref="A16:B17"/>
    <mergeCell ref="C6:E7"/>
    <mergeCell ref="F6:H7"/>
    <mergeCell ref="R18:T19"/>
    <mergeCell ref="L14:N15"/>
    <mergeCell ref="O16:Q17"/>
    <mergeCell ref="A10:B11"/>
    <mergeCell ref="L6:N7"/>
    <mergeCell ref="O6:Q7"/>
    <mergeCell ref="U6:W7"/>
    <mergeCell ref="F10:H11"/>
    <mergeCell ref="AI8:AI9"/>
    <mergeCell ref="AG8:AG9"/>
    <mergeCell ref="AF8:AF9"/>
    <mergeCell ref="AE8:AE9"/>
  </mergeCells>
  <phoneticPr fontId="1"/>
  <conditionalFormatting sqref="AI8:AI23">
    <cfRule type="top10" dxfId="2" priority="3" rank="2"/>
    <cfRule type="top10" dxfId="1" priority="2" bottom="1" rank="2"/>
    <cfRule type="cellIs" dxfId="0" priority="1" operator="equal">
      <formula>3</formula>
    </cfRule>
  </conditionalFormatting>
  <pageMargins left="0.39370078740157483" right="0.39370078740157483" top="0.59055118110236227" bottom="0.59055118110236227" header="0.51181102362204722" footer="0.51181102362204722"/>
  <pageSetup paperSize="9" scale="115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</sheetPr>
  <dimension ref="A1:O36"/>
  <sheetViews>
    <sheetView view="pageBreakPreview" zoomScaleNormal="100" workbookViewId="0">
      <selection activeCell="L26" sqref="L26"/>
    </sheetView>
  </sheetViews>
  <sheetFormatPr defaultRowHeight="13.5"/>
  <cols>
    <col min="1" max="11" width="5.75" customWidth="1"/>
    <col min="12" max="13" width="4.75" customWidth="1"/>
    <col min="14" max="15" width="4.375" customWidth="1"/>
  </cols>
  <sheetData>
    <row r="1" spans="1:15" ht="25.5" customHeight="1">
      <c r="B1" s="34"/>
      <c r="C1" s="34" t="str">
        <f>情報記入シート!B2</f>
        <v>湖東ブロックU-11後期_２部リーグ</v>
      </c>
      <c r="D1" s="34"/>
      <c r="E1" s="34"/>
      <c r="F1" s="34"/>
      <c r="G1" s="34"/>
      <c r="H1" s="34"/>
      <c r="I1" s="34"/>
      <c r="K1" s="34"/>
      <c r="L1" s="34"/>
      <c r="M1" s="34"/>
      <c r="N1" s="34"/>
      <c r="O1" s="34"/>
    </row>
    <row r="2" spans="1:15" ht="13.5" customHeight="1">
      <c r="A2" s="26"/>
      <c r="B2" s="27"/>
      <c r="C2" s="26"/>
      <c r="D2" s="28"/>
      <c r="E2" s="26"/>
      <c r="F2" s="26"/>
      <c r="G2" s="26"/>
      <c r="H2" s="26"/>
      <c r="I2" s="26"/>
      <c r="J2" s="29"/>
      <c r="K2" s="27"/>
      <c r="L2" s="27"/>
      <c r="M2" s="26"/>
      <c r="N2" s="26"/>
      <c r="O2" s="26"/>
    </row>
    <row r="3" spans="1:15" ht="13.5" customHeight="1">
      <c r="A3" s="26" t="s">
        <v>9</v>
      </c>
      <c r="B3" s="26"/>
      <c r="C3" s="170">
        <f>情報記入シート!B17</f>
        <v>42707</v>
      </c>
      <c r="D3" s="170"/>
      <c r="E3" s="170"/>
      <c r="F3" s="170"/>
      <c r="G3" s="48"/>
      <c r="H3" s="26"/>
      <c r="I3" s="26"/>
      <c r="J3" s="26"/>
      <c r="K3" s="26"/>
      <c r="L3" s="26"/>
      <c r="M3" s="26"/>
      <c r="N3" s="26"/>
      <c r="O3" s="26"/>
    </row>
    <row r="4" spans="1:15" ht="13.5" customHeight="1">
      <c r="A4" s="26" t="s">
        <v>10</v>
      </c>
      <c r="B4" s="26"/>
      <c r="C4" s="171" t="str">
        <f>情報記入シート!B18</f>
        <v>荒神山Bコート</v>
      </c>
      <c r="D4" s="171"/>
      <c r="E4" s="171"/>
      <c r="F4" s="171"/>
      <c r="G4" s="26"/>
      <c r="H4" s="26"/>
      <c r="I4" s="26"/>
      <c r="J4" s="26"/>
      <c r="K4" s="26"/>
      <c r="L4" s="26"/>
      <c r="M4" s="26"/>
      <c r="N4" s="26"/>
      <c r="O4" s="26"/>
    </row>
    <row r="5" spans="1:15" ht="13.5" customHeight="1">
      <c r="A5" s="45" t="s">
        <v>42</v>
      </c>
      <c r="C5" s="45" t="s">
        <v>43</v>
      </c>
      <c r="E5" s="45"/>
      <c r="F5" s="45"/>
      <c r="G5" s="45"/>
      <c r="H5" s="45"/>
      <c r="I5" s="46"/>
      <c r="J5" s="45"/>
      <c r="K5" s="26"/>
      <c r="L5" s="26"/>
      <c r="M5" s="26"/>
      <c r="N5" s="26"/>
      <c r="O5" s="26"/>
    </row>
    <row r="6" spans="1:15" ht="13.5" customHeight="1">
      <c r="A6" s="45" t="s">
        <v>44</v>
      </c>
      <c r="C6" s="45" t="s">
        <v>45</v>
      </c>
      <c r="E6" s="26"/>
      <c r="F6" s="45" t="s">
        <v>46</v>
      </c>
      <c r="G6" s="45"/>
      <c r="H6" s="45"/>
      <c r="I6" s="46"/>
      <c r="J6" s="45"/>
      <c r="K6" s="26"/>
      <c r="L6" s="26"/>
      <c r="M6" s="26"/>
      <c r="N6" s="26"/>
      <c r="O6" s="26"/>
    </row>
    <row r="7" spans="1:15" ht="13.5" customHeight="1">
      <c r="A7" s="45"/>
      <c r="C7" s="45" t="s">
        <v>47</v>
      </c>
      <c r="D7" s="45"/>
      <c r="E7" s="45"/>
      <c r="F7" s="45"/>
      <c r="G7" s="45"/>
      <c r="H7" s="45"/>
      <c r="I7" s="46"/>
      <c r="J7" s="45"/>
      <c r="K7" s="26"/>
      <c r="L7" s="26"/>
      <c r="M7" s="26"/>
      <c r="N7" s="26"/>
      <c r="O7" s="26"/>
    </row>
    <row r="8" spans="1:15" ht="13.5" customHeight="1">
      <c r="A8" s="45"/>
      <c r="C8" s="47"/>
      <c r="D8" s="45"/>
      <c r="E8" s="45"/>
      <c r="F8" s="45"/>
      <c r="G8" s="45"/>
      <c r="H8" s="45"/>
      <c r="I8" s="46"/>
      <c r="J8" s="45"/>
      <c r="K8" s="26"/>
      <c r="L8" s="26"/>
      <c r="M8" s="26"/>
      <c r="N8" s="26"/>
      <c r="O8" s="26"/>
    </row>
    <row r="9" spans="1:15" ht="13.5" customHeight="1">
      <c r="A9" s="45" t="s">
        <v>50</v>
      </c>
      <c r="C9" s="45" t="s">
        <v>61</v>
      </c>
      <c r="D9" s="45"/>
      <c r="E9" s="45"/>
      <c r="F9" s="45"/>
      <c r="G9" s="45"/>
      <c r="H9" s="45"/>
      <c r="I9" s="46"/>
      <c r="J9" s="45"/>
      <c r="K9" s="26"/>
      <c r="L9" s="26"/>
      <c r="M9" s="26"/>
      <c r="N9" s="26"/>
      <c r="O9" s="26"/>
    </row>
    <row r="10" spans="1:15" ht="13.5" customHeight="1">
      <c r="A10" t="s">
        <v>49</v>
      </c>
      <c r="C10" s="45" t="s">
        <v>51</v>
      </c>
      <c r="D10" s="45"/>
      <c r="E10" s="45"/>
      <c r="F10" s="45"/>
      <c r="G10" s="45"/>
      <c r="H10" s="45"/>
      <c r="I10" s="46"/>
      <c r="J10" s="45"/>
      <c r="K10" s="26"/>
      <c r="L10" s="26"/>
      <c r="M10" s="26"/>
      <c r="N10" s="26"/>
      <c r="O10" s="26"/>
    </row>
    <row r="11" spans="1:15" ht="13.5" customHeight="1">
      <c r="A11" s="45" t="s">
        <v>37</v>
      </c>
      <c r="B11" s="27"/>
      <c r="C11" s="45" t="s">
        <v>48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3.5" customHeight="1">
      <c r="B12" s="27"/>
      <c r="C12" s="26" t="s">
        <v>53</v>
      </c>
      <c r="E12" s="176" t="str">
        <f>情報記入シート!B19</f>
        <v>五個荘</v>
      </c>
      <c r="F12" s="17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3.5" customHeight="1">
      <c r="B13" s="27"/>
      <c r="C13" s="26" t="s">
        <v>54</v>
      </c>
      <c r="E13" s="171" t="str">
        <f>情報記入シート!B20</f>
        <v>八幡</v>
      </c>
      <c r="F13" s="171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3.5" customHeight="1">
      <c r="A14" s="26"/>
      <c r="B14" s="27"/>
      <c r="C14" s="26"/>
      <c r="D14" s="28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13.5" customHeight="1">
      <c r="A15" s="26"/>
      <c r="B15" s="27"/>
      <c r="C15" s="26"/>
      <c r="D15" s="28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ht="25.5" customHeight="1">
      <c r="A16" s="16" t="s">
        <v>23</v>
      </c>
      <c r="B16" s="175" t="s">
        <v>11</v>
      </c>
      <c r="C16" s="175"/>
      <c r="D16" s="175"/>
      <c r="E16" s="175" t="s">
        <v>13</v>
      </c>
      <c r="F16" s="175"/>
      <c r="G16" s="175"/>
      <c r="H16" s="175"/>
      <c r="I16" s="175"/>
      <c r="J16" s="175"/>
      <c r="K16" s="175"/>
      <c r="L16" s="175" t="s">
        <v>14</v>
      </c>
      <c r="M16" s="175"/>
      <c r="N16" s="175" t="s">
        <v>60</v>
      </c>
      <c r="O16" s="175"/>
    </row>
    <row r="17" spans="1:15" ht="25.5" customHeight="1">
      <c r="A17" s="19">
        <v>21</v>
      </c>
      <c r="B17" s="172" t="s">
        <v>77</v>
      </c>
      <c r="C17" s="173"/>
      <c r="D17" s="174"/>
      <c r="E17" s="167" t="str">
        <f>星取表!A12</f>
        <v>彦根</v>
      </c>
      <c r="F17" s="165"/>
      <c r="G17" s="24"/>
      <c r="H17" s="21" t="s">
        <v>16</v>
      </c>
      <c r="I17" s="24"/>
      <c r="J17" s="165" t="str">
        <f>星取表!A18</f>
        <v>五個荘</v>
      </c>
      <c r="K17" s="166"/>
      <c r="L17" s="165" t="str">
        <f>E18</f>
        <v>中主</v>
      </c>
      <c r="M17" s="166"/>
      <c r="N17" s="169" t="str">
        <f>J18</f>
        <v>馬淵</v>
      </c>
      <c r="O17" s="169"/>
    </row>
    <row r="18" spans="1:15" ht="25.5" customHeight="1">
      <c r="A18" s="19">
        <v>22</v>
      </c>
      <c r="B18" s="172" t="s">
        <v>78</v>
      </c>
      <c r="C18" s="173"/>
      <c r="D18" s="174"/>
      <c r="E18" s="167" t="str">
        <f>星取表!A14</f>
        <v>中主</v>
      </c>
      <c r="F18" s="165"/>
      <c r="G18" s="24"/>
      <c r="H18" s="21" t="s">
        <v>16</v>
      </c>
      <c r="I18" s="24"/>
      <c r="J18" s="165" t="str">
        <f>星取表!A16</f>
        <v>馬淵</v>
      </c>
      <c r="K18" s="166"/>
      <c r="L18" s="165" t="str">
        <f>J17</f>
        <v>五個荘</v>
      </c>
      <c r="M18" s="166"/>
      <c r="N18" s="167" t="str">
        <f>E17</f>
        <v>彦根</v>
      </c>
      <c r="O18" s="166"/>
    </row>
    <row r="19" spans="1:15" ht="25.5" customHeight="1">
      <c r="A19" s="19">
        <v>23</v>
      </c>
      <c r="B19" s="172" t="s">
        <v>79</v>
      </c>
      <c r="C19" s="173"/>
      <c r="D19" s="174"/>
      <c r="E19" s="167" t="str">
        <f>星取表!A10</f>
        <v>八幡</v>
      </c>
      <c r="F19" s="165"/>
      <c r="G19" s="24"/>
      <c r="H19" s="21" t="s">
        <v>16</v>
      </c>
      <c r="I19" s="24"/>
      <c r="J19" s="165" t="str">
        <f>星取表!A20</f>
        <v>桐原東</v>
      </c>
      <c r="K19" s="166"/>
      <c r="L19" s="165" t="str">
        <f>J18</f>
        <v>馬淵</v>
      </c>
      <c r="M19" s="166"/>
      <c r="N19" s="167" t="str">
        <f>E18</f>
        <v>中主</v>
      </c>
      <c r="O19" s="166"/>
    </row>
    <row r="20" spans="1:15" ht="25.5" customHeight="1">
      <c r="A20" s="19">
        <v>24</v>
      </c>
      <c r="B20" s="172" t="s">
        <v>80</v>
      </c>
      <c r="C20" s="173"/>
      <c r="D20" s="174"/>
      <c r="E20" s="167" t="str">
        <f>星取表!A12</f>
        <v>彦根</v>
      </c>
      <c r="F20" s="165"/>
      <c r="G20" s="24"/>
      <c r="H20" s="21" t="s">
        <v>16</v>
      </c>
      <c r="I20" s="24"/>
      <c r="J20" s="165" t="str">
        <f>星取表!A14</f>
        <v>中主</v>
      </c>
      <c r="K20" s="166"/>
      <c r="L20" s="165" t="str">
        <f>E19</f>
        <v>八幡</v>
      </c>
      <c r="M20" s="166"/>
      <c r="N20" s="167" t="str">
        <f>J19</f>
        <v>桐原東</v>
      </c>
      <c r="O20" s="166"/>
    </row>
    <row r="21" spans="1:15" ht="25.5" customHeight="1">
      <c r="A21" s="19">
        <v>25</v>
      </c>
      <c r="B21" s="172" t="s">
        <v>81</v>
      </c>
      <c r="C21" s="173"/>
      <c r="D21" s="174"/>
      <c r="E21" s="167" t="str">
        <f>星取表!A18</f>
        <v>五個荘</v>
      </c>
      <c r="F21" s="165"/>
      <c r="G21" s="24"/>
      <c r="H21" s="21" t="s">
        <v>16</v>
      </c>
      <c r="I21" s="24"/>
      <c r="J21" s="165" t="str">
        <f>星取表!A22</f>
        <v>ジュニオール</v>
      </c>
      <c r="K21" s="166"/>
      <c r="L21" s="167" t="str">
        <f>J20</f>
        <v>中主</v>
      </c>
      <c r="M21" s="168"/>
      <c r="N21" s="169" t="str">
        <f>E20</f>
        <v>彦根</v>
      </c>
      <c r="O21" s="169"/>
    </row>
    <row r="22" spans="1:15" ht="25.5" customHeight="1">
      <c r="A22" s="19">
        <v>26</v>
      </c>
      <c r="B22" s="172" t="s">
        <v>82</v>
      </c>
      <c r="C22" s="173"/>
      <c r="D22" s="174"/>
      <c r="E22" s="167" t="str">
        <f>星取表!A8</f>
        <v>北野</v>
      </c>
      <c r="F22" s="165"/>
      <c r="G22" s="24"/>
      <c r="H22" s="21" t="s">
        <v>16</v>
      </c>
      <c r="I22" s="24"/>
      <c r="J22" s="165" t="str">
        <f>星取表!A20</f>
        <v>桐原東</v>
      </c>
      <c r="K22" s="166"/>
      <c r="L22" s="167" t="str">
        <f>J21</f>
        <v>ジュニオール</v>
      </c>
      <c r="M22" s="168"/>
      <c r="N22" s="169" t="str">
        <f>E21</f>
        <v>五個荘</v>
      </c>
      <c r="O22" s="169"/>
    </row>
    <row r="23" spans="1:15" ht="25.5" customHeight="1">
      <c r="A23" s="19">
        <v>27</v>
      </c>
      <c r="B23" s="172" t="s">
        <v>83</v>
      </c>
      <c r="C23" s="173"/>
      <c r="D23" s="174"/>
      <c r="E23" s="167" t="str">
        <f>星取表!A10</f>
        <v>八幡</v>
      </c>
      <c r="F23" s="165"/>
      <c r="G23" s="24"/>
      <c r="H23" s="21" t="s">
        <v>16</v>
      </c>
      <c r="I23" s="24"/>
      <c r="J23" s="165" t="str">
        <f>星取表!A16</f>
        <v>馬淵</v>
      </c>
      <c r="K23" s="166"/>
      <c r="L23" s="167" t="str">
        <f>J22</f>
        <v>桐原東</v>
      </c>
      <c r="M23" s="168"/>
      <c r="N23" s="169" t="str">
        <f>E22</f>
        <v>北野</v>
      </c>
      <c r="O23" s="169"/>
    </row>
    <row r="24" spans="1:15" ht="25.5" customHeight="1">
      <c r="A24" s="19">
        <v>28</v>
      </c>
      <c r="B24" s="172" t="s">
        <v>84</v>
      </c>
      <c r="C24" s="173"/>
      <c r="D24" s="174"/>
      <c r="E24" s="167" t="str">
        <f>星取表!A8</f>
        <v>北野</v>
      </c>
      <c r="F24" s="165"/>
      <c r="G24" s="24"/>
      <c r="H24" s="21" t="s">
        <v>16</v>
      </c>
      <c r="I24" s="24"/>
      <c r="J24" s="165" t="str">
        <f>星取表!A22</f>
        <v>ジュニオール</v>
      </c>
      <c r="K24" s="166"/>
      <c r="L24" s="167" t="str">
        <f>E23</f>
        <v>八幡</v>
      </c>
      <c r="M24" s="168"/>
      <c r="N24" s="169" t="str">
        <f>J23</f>
        <v>馬淵</v>
      </c>
      <c r="O24" s="169"/>
    </row>
    <row r="25" spans="1:15" ht="25.5" customHeight="1">
      <c r="A25" s="63"/>
      <c r="B25" s="63"/>
      <c r="C25" s="63"/>
      <c r="D25" s="63"/>
      <c r="L25" s="64"/>
      <c r="M25" s="66"/>
      <c r="N25" s="64"/>
      <c r="O25" s="64"/>
    </row>
    <row r="26" spans="1:15" ht="25.5" customHeight="1">
      <c r="A26" s="63"/>
      <c r="B26" s="63"/>
      <c r="C26" s="63"/>
      <c r="D26" s="63"/>
      <c r="E26" s="64"/>
      <c r="F26" s="64"/>
      <c r="G26" s="65"/>
      <c r="H26" s="64"/>
      <c r="I26" s="65"/>
      <c r="J26" s="64"/>
      <c r="K26" s="64"/>
      <c r="L26" s="64"/>
      <c r="M26" s="66"/>
      <c r="N26" s="64"/>
      <c r="O26" s="64"/>
    </row>
    <row r="27" spans="1:15" ht="25.5" customHeight="1">
      <c r="A27" s="12" t="s">
        <v>21</v>
      </c>
      <c r="B27" s="31"/>
      <c r="C27" s="31"/>
      <c r="D27" s="31"/>
      <c r="E27" s="31"/>
      <c r="F27" s="31"/>
      <c r="G27" s="32"/>
      <c r="H27" s="31"/>
      <c r="I27" s="32"/>
      <c r="J27" s="31"/>
      <c r="K27" s="31"/>
      <c r="L27" s="31"/>
      <c r="M27" s="31"/>
      <c r="N27" s="31"/>
      <c r="O27" s="31"/>
    </row>
    <row r="28" spans="1:15" ht="25.5" customHeight="1">
      <c r="A28" s="12" t="s">
        <v>62</v>
      </c>
      <c r="B28" s="27"/>
      <c r="C28" s="26"/>
      <c r="D28" s="28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25.5" customHeight="1">
      <c r="A29" s="12" t="s">
        <v>22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25.5" customHeight="1">
      <c r="A30" s="45" t="s">
        <v>55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25.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25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25.5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25.5" customHeight="1">
      <c r="A34" s="29"/>
      <c r="B34" s="29"/>
      <c r="C34" s="29"/>
      <c r="D34" s="29"/>
      <c r="E34" s="29"/>
      <c r="F34" s="29"/>
      <c r="G34" s="29"/>
      <c r="H34" s="29"/>
      <c r="I34" s="29"/>
      <c r="J34" s="33"/>
      <c r="K34" s="26"/>
      <c r="L34" s="26"/>
      <c r="M34" s="26"/>
      <c r="N34" s="26"/>
      <c r="O34" s="26"/>
    </row>
    <row r="35" spans="1:15" ht="25.5" customHeight="1">
      <c r="A35" s="12"/>
      <c r="B35" s="12"/>
      <c r="C35" s="12"/>
      <c r="D35" s="12"/>
      <c r="E35" s="12"/>
      <c r="F35" s="17"/>
      <c r="G35" s="17"/>
      <c r="H35" s="12"/>
      <c r="I35" s="12"/>
      <c r="J35" s="12"/>
      <c r="K35" s="12"/>
      <c r="L35" s="12"/>
      <c r="M35" s="12"/>
      <c r="N35" s="12"/>
      <c r="O35" s="12"/>
    </row>
    <row r="36" spans="1:15" ht="25.5" customHeight="1">
      <c r="A36" s="18"/>
      <c r="B36" s="18"/>
      <c r="C36" s="18"/>
      <c r="D36" s="18"/>
      <c r="E36" s="18"/>
      <c r="H36" s="18"/>
      <c r="I36" s="18"/>
      <c r="J36" s="18"/>
      <c r="K36" s="18"/>
      <c r="L36" s="18"/>
      <c r="M36" s="18"/>
      <c r="N36" s="12"/>
      <c r="O36" s="12"/>
    </row>
  </sheetData>
  <sheetProtection selectLockedCells="1"/>
  <mergeCells count="48">
    <mergeCell ref="B23:D23"/>
    <mergeCell ref="E23:F23"/>
    <mergeCell ref="B24:D24"/>
    <mergeCell ref="J23:K23"/>
    <mergeCell ref="E12:F12"/>
    <mergeCell ref="E13:F13"/>
    <mergeCell ref="E21:F21"/>
    <mergeCell ref="E19:F19"/>
    <mergeCell ref="B16:D16"/>
    <mergeCell ref="E16:K16"/>
    <mergeCell ref="E20:F20"/>
    <mergeCell ref="J20:K20"/>
    <mergeCell ref="J19:K19"/>
    <mergeCell ref="B22:D22"/>
    <mergeCell ref="J21:K21"/>
    <mergeCell ref="B20:D20"/>
    <mergeCell ref="B21:D21"/>
    <mergeCell ref="J18:K18"/>
    <mergeCell ref="L18:M18"/>
    <mergeCell ref="L19:M19"/>
    <mergeCell ref="B17:D17"/>
    <mergeCell ref="C3:F3"/>
    <mergeCell ref="C4:F4"/>
    <mergeCell ref="B18:D18"/>
    <mergeCell ref="B19:D19"/>
    <mergeCell ref="N16:O16"/>
    <mergeCell ref="J17:K17"/>
    <mergeCell ref="E18:F18"/>
    <mergeCell ref="L16:M16"/>
    <mergeCell ref="L17:M17"/>
    <mergeCell ref="N17:O17"/>
    <mergeCell ref="E17:F17"/>
    <mergeCell ref="N18:O18"/>
    <mergeCell ref="N19:O19"/>
    <mergeCell ref="N20:O20"/>
    <mergeCell ref="L21:M21"/>
    <mergeCell ref="N21:O21"/>
    <mergeCell ref="N22:O22"/>
    <mergeCell ref="L20:M20"/>
    <mergeCell ref="L22:M22"/>
    <mergeCell ref="J22:K22"/>
    <mergeCell ref="L24:M24"/>
    <mergeCell ref="L23:M23"/>
    <mergeCell ref="E22:F22"/>
    <mergeCell ref="N23:O23"/>
    <mergeCell ref="N24:O24"/>
    <mergeCell ref="E24:F24"/>
    <mergeCell ref="J24:K24"/>
  </mergeCells>
  <phoneticPr fontId="1"/>
  <pageMargins left="0.75" right="0.75" top="1" bottom="1" header="0.51200000000000001" footer="0.51200000000000001"/>
  <pageSetup paperSize="9" scale="96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O36"/>
  <sheetViews>
    <sheetView view="pageBreakPreview" zoomScaleNormal="100" zoomScaleSheetLayoutView="100" workbookViewId="0">
      <selection activeCell="G16" sqref="G16:G25"/>
    </sheetView>
  </sheetViews>
  <sheetFormatPr defaultRowHeight="13.5"/>
  <cols>
    <col min="1" max="11" width="5.75" customWidth="1"/>
    <col min="12" max="13" width="4.75" customWidth="1"/>
    <col min="14" max="15" width="4.375" customWidth="1"/>
  </cols>
  <sheetData>
    <row r="1" spans="1:15" ht="25.5" customHeight="1">
      <c r="B1" s="34"/>
      <c r="C1" s="180" t="str">
        <f>情報記入シート!B2</f>
        <v>湖東ブロックU-11後期_２部リーグ</v>
      </c>
      <c r="D1" s="180"/>
      <c r="E1" s="180"/>
      <c r="F1" s="180"/>
      <c r="G1" s="180"/>
      <c r="H1" s="180"/>
      <c r="I1" s="34" t="s">
        <v>58</v>
      </c>
      <c r="K1" s="34"/>
      <c r="L1" s="34"/>
      <c r="M1" s="34"/>
      <c r="N1" s="34"/>
      <c r="O1" s="34"/>
    </row>
    <row r="2" spans="1:15" ht="16.5" customHeight="1">
      <c r="A2" s="26"/>
      <c r="B2" s="27"/>
      <c r="C2" s="26"/>
      <c r="D2" s="28"/>
      <c r="E2" s="26"/>
      <c r="F2" s="26"/>
      <c r="G2" s="26"/>
      <c r="H2" s="26"/>
      <c r="I2" s="26"/>
      <c r="J2" s="29"/>
      <c r="K2" s="27"/>
      <c r="L2" s="27"/>
      <c r="M2" s="26"/>
      <c r="N2" s="26"/>
      <c r="O2" s="26"/>
    </row>
    <row r="3" spans="1:15" ht="16.5" customHeight="1">
      <c r="A3" s="26" t="s">
        <v>9</v>
      </c>
      <c r="B3" s="26"/>
      <c r="C3" s="170">
        <f>情報記入シート!B11</f>
        <v>42708</v>
      </c>
      <c r="D3" s="170"/>
      <c r="E3" s="170"/>
      <c r="F3" s="170"/>
      <c r="G3" s="48"/>
      <c r="H3" s="26"/>
      <c r="I3" s="26"/>
      <c r="J3" s="26"/>
      <c r="K3" s="26"/>
      <c r="L3" s="26"/>
      <c r="M3" s="26"/>
      <c r="N3" s="26"/>
      <c r="O3" s="26"/>
    </row>
    <row r="4" spans="1:15" ht="16.5" customHeight="1">
      <c r="A4" s="26" t="s">
        <v>10</v>
      </c>
      <c r="B4" s="26"/>
      <c r="C4" s="171" t="str">
        <f>情報記入シート!B12</f>
        <v>荒神山Bコート</v>
      </c>
      <c r="D4" s="171"/>
      <c r="E4" s="171"/>
      <c r="F4" s="171"/>
      <c r="G4" s="26"/>
      <c r="H4" s="26"/>
      <c r="I4" s="26"/>
      <c r="J4" s="26"/>
      <c r="K4" s="26"/>
      <c r="L4" s="26"/>
      <c r="M4" s="26"/>
      <c r="N4" s="26"/>
      <c r="O4" s="26"/>
    </row>
    <row r="5" spans="1:15" ht="16.5" customHeight="1">
      <c r="A5" s="45" t="s">
        <v>42</v>
      </c>
      <c r="C5" s="45" t="s">
        <v>43</v>
      </c>
      <c r="E5" s="45"/>
      <c r="F5" s="45"/>
      <c r="G5" s="45"/>
      <c r="H5" s="45"/>
      <c r="I5" s="46"/>
      <c r="J5" s="45"/>
      <c r="K5" s="26"/>
      <c r="L5" s="26"/>
      <c r="M5" s="26"/>
      <c r="N5" s="26"/>
      <c r="O5" s="26"/>
    </row>
    <row r="6" spans="1:15" ht="16.5" customHeight="1">
      <c r="A6" s="45" t="s">
        <v>44</v>
      </c>
      <c r="C6" s="45" t="s">
        <v>45</v>
      </c>
      <c r="E6" s="26"/>
      <c r="F6" s="45" t="s">
        <v>46</v>
      </c>
      <c r="G6" s="45"/>
      <c r="H6" s="45"/>
      <c r="I6" s="46"/>
      <c r="J6" s="45"/>
      <c r="K6" s="26"/>
      <c r="L6" s="26"/>
      <c r="M6" s="26"/>
      <c r="N6" s="26"/>
      <c r="O6" s="26"/>
    </row>
    <row r="7" spans="1:15" ht="16.5" customHeight="1">
      <c r="A7" s="45"/>
      <c r="C7" s="45" t="s">
        <v>47</v>
      </c>
      <c r="D7" s="45"/>
      <c r="E7" s="45"/>
      <c r="F7" s="45"/>
      <c r="G7" s="45"/>
      <c r="H7" s="45"/>
      <c r="I7" s="46"/>
      <c r="J7" s="45"/>
      <c r="K7" s="26"/>
      <c r="L7" s="26"/>
      <c r="M7" s="26"/>
      <c r="N7" s="26"/>
      <c r="O7" s="26"/>
    </row>
    <row r="8" spans="1:15" ht="16.5" customHeight="1">
      <c r="A8" s="45"/>
      <c r="C8" s="47"/>
      <c r="D8" s="45"/>
      <c r="E8" s="45"/>
      <c r="F8" s="45"/>
      <c r="G8" s="45"/>
      <c r="H8" s="45"/>
      <c r="I8" s="46"/>
      <c r="J8" s="45"/>
      <c r="K8" s="26"/>
      <c r="L8" s="26"/>
      <c r="M8" s="26"/>
      <c r="N8" s="26"/>
      <c r="O8" s="26"/>
    </row>
    <row r="9" spans="1:15" ht="16.5" customHeight="1">
      <c r="A9" s="45" t="s">
        <v>50</v>
      </c>
      <c r="C9" s="45" t="s">
        <v>52</v>
      </c>
      <c r="D9" s="45"/>
      <c r="E9" s="45"/>
      <c r="F9" s="45"/>
      <c r="G9" s="45"/>
      <c r="H9" s="45"/>
      <c r="I9" s="46"/>
      <c r="J9" s="45"/>
      <c r="K9" s="26"/>
      <c r="L9" s="26"/>
      <c r="M9" s="26"/>
      <c r="N9" s="26"/>
      <c r="O9" s="26"/>
    </row>
    <row r="10" spans="1:15" ht="16.5" customHeight="1">
      <c r="A10" t="s">
        <v>49</v>
      </c>
      <c r="C10" s="45" t="s">
        <v>51</v>
      </c>
      <c r="D10" s="45"/>
      <c r="E10" s="45"/>
      <c r="F10" s="45"/>
      <c r="G10" s="45"/>
      <c r="H10" s="45"/>
      <c r="I10" s="46"/>
      <c r="J10" s="45"/>
      <c r="K10" s="26"/>
      <c r="L10" s="26"/>
      <c r="M10" s="26"/>
      <c r="N10" s="26"/>
      <c r="O10" s="26"/>
    </row>
    <row r="11" spans="1:15" ht="16.5" customHeight="1">
      <c r="A11" s="45" t="s">
        <v>37</v>
      </c>
      <c r="B11" s="27"/>
      <c r="C11" s="45" t="s">
        <v>48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 ht="16.5" customHeight="1">
      <c r="B12" s="27"/>
      <c r="C12" s="26" t="s">
        <v>53</v>
      </c>
      <c r="E12" s="176" t="str">
        <f>情報記入シート!B13</f>
        <v>北野</v>
      </c>
      <c r="F12" s="176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6.5" customHeight="1">
      <c r="B13" s="27"/>
      <c r="C13" s="26" t="s">
        <v>54</v>
      </c>
      <c r="E13" s="171" t="str">
        <f>情報記入シート!B14</f>
        <v>中主</v>
      </c>
      <c r="F13" s="171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6.5" customHeight="1">
      <c r="A14" s="26"/>
      <c r="B14" s="27"/>
      <c r="C14" s="26"/>
      <c r="D14" s="28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0.25" customHeight="1">
      <c r="A15" s="16" t="s">
        <v>23</v>
      </c>
      <c r="B15" s="175" t="s">
        <v>11</v>
      </c>
      <c r="C15" s="175"/>
      <c r="D15" s="175"/>
      <c r="E15" s="175" t="s">
        <v>13</v>
      </c>
      <c r="F15" s="175"/>
      <c r="G15" s="175"/>
      <c r="H15" s="175"/>
      <c r="I15" s="175"/>
      <c r="J15" s="175"/>
      <c r="K15" s="175"/>
      <c r="L15" s="175" t="s">
        <v>14</v>
      </c>
      <c r="M15" s="175"/>
      <c r="N15" s="175" t="s">
        <v>60</v>
      </c>
      <c r="O15" s="175"/>
    </row>
    <row r="16" spans="1:15" ht="20.25" customHeight="1">
      <c r="A16" s="19">
        <v>11</v>
      </c>
      <c r="B16" s="172" t="s">
        <v>15</v>
      </c>
      <c r="C16" s="173"/>
      <c r="D16" s="174"/>
      <c r="E16" s="177" t="str">
        <f>星取表!A8</f>
        <v>北野</v>
      </c>
      <c r="F16" s="178"/>
      <c r="G16" s="30"/>
      <c r="H16" s="21" t="s">
        <v>27</v>
      </c>
      <c r="I16" s="30"/>
      <c r="J16" s="178" t="str">
        <f>星取表!A16</f>
        <v>馬淵</v>
      </c>
      <c r="K16" s="179"/>
      <c r="L16" s="165" t="str">
        <f>J17</f>
        <v>桐原東</v>
      </c>
      <c r="M16" s="166"/>
      <c r="N16" s="169" t="str">
        <f>E17</f>
        <v>彦根</v>
      </c>
      <c r="O16" s="169"/>
    </row>
    <row r="17" spans="1:15" ht="20.25" customHeight="1">
      <c r="A17" s="19">
        <v>12</v>
      </c>
      <c r="B17" s="172" t="s">
        <v>17</v>
      </c>
      <c r="C17" s="173"/>
      <c r="D17" s="174"/>
      <c r="E17" s="177" t="str">
        <f>星取表!A12</f>
        <v>彦根</v>
      </c>
      <c r="F17" s="178"/>
      <c r="G17" s="30"/>
      <c r="H17" s="21" t="s">
        <v>27</v>
      </c>
      <c r="I17" s="30"/>
      <c r="J17" s="178" t="str">
        <f>星取表!A20</f>
        <v>桐原東</v>
      </c>
      <c r="K17" s="179"/>
      <c r="L17" s="165" t="str">
        <f>J16</f>
        <v>馬淵</v>
      </c>
      <c r="M17" s="166"/>
      <c r="N17" s="169" t="str">
        <f>E16</f>
        <v>北野</v>
      </c>
      <c r="O17" s="169"/>
    </row>
    <row r="18" spans="1:15" ht="20.25" customHeight="1">
      <c r="A18" s="19">
        <v>13</v>
      </c>
      <c r="B18" s="172" t="s">
        <v>18</v>
      </c>
      <c r="C18" s="173"/>
      <c r="D18" s="174"/>
      <c r="E18" s="177" t="str">
        <f>星取表!A10</f>
        <v>八幡</v>
      </c>
      <c r="F18" s="178"/>
      <c r="G18" s="30"/>
      <c r="H18" s="21" t="s">
        <v>27</v>
      </c>
      <c r="I18" s="30"/>
      <c r="J18" s="178" t="str">
        <f>星取表!A22</f>
        <v>ジュニオール</v>
      </c>
      <c r="K18" s="179"/>
      <c r="L18" s="165" t="str">
        <f>E17</f>
        <v>彦根</v>
      </c>
      <c r="M18" s="166"/>
      <c r="N18" s="169" t="str">
        <f>J17</f>
        <v>桐原東</v>
      </c>
      <c r="O18" s="169"/>
    </row>
    <row r="19" spans="1:15" ht="20.25" customHeight="1">
      <c r="A19" s="19">
        <v>14</v>
      </c>
      <c r="B19" s="172" t="s">
        <v>19</v>
      </c>
      <c r="C19" s="173"/>
      <c r="D19" s="174"/>
      <c r="E19" s="177" t="str">
        <f>星取表!A14</f>
        <v>中主</v>
      </c>
      <c r="F19" s="178"/>
      <c r="G19" s="30"/>
      <c r="H19" s="21" t="s">
        <v>27</v>
      </c>
      <c r="I19" s="30"/>
      <c r="J19" s="178" t="str">
        <f>星取表!A18</f>
        <v>五個荘</v>
      </c>
      <c r="K19" s="179"/>
      <c r="L19" s="165" t="str">
        <f>J18</f>
        <v>ジュニオール</v>
      </c>
      <c r="M19" s="166"/>
      <c r="N19" s="169" t="str">
        <f>E18</f>
        <v>八幡</v>
      </c>
      <c r="O19" s="169"/>
    </row>
    <row r="20" spans="1:15" ht="20.25" customHeight="1">
      <c r="A20" s="19">
        <v>15</v>
      </c>
      <c r="B20" s="172" t="s">
        <v>20</v>
      </c>
      <c r="C20" s="173"/>
      <c r="D20" s="174"/>
      <c r="E20" s="177" t="str">
        <f>星取表!A12</f>
        <v>彦根</v>
      </c>
      <c r="F20" s="178"/>
      <c r="G20" s="30"/>
      <c r="H20" s="21" t="s">
        <v>27</v>
      </c>
      <c r="I20" s="30"/>
      <c r="J20" s="165" t="str">
        <f>星取表!A16</f>
        <v>馬淵</v>
      </c>
      <c r="K20" s="166"/>
      <c r="L20" s="167" t="str">
        <f>J19</f>
        <v>五個荘</v>
      </c>
      <c r="M20" s="168"/>
      <c r="N20" s="169" t="str">
        <f>E19</f>
        <v>中主</v>
      </c>
      <c r="O20" s="169"/>
    </row>
    <row r="21" spans="1:15" ht="20.25" customHeight="1">
      <c r="A21" s="19">
        <v>16</v>
      </c>
      <c r="B21" s="172" t="s">
        <v>24</v>
      </c>
      <c r="C21" s="173"/>
      <c r="D21" s="174"/>
      <c r="E21" s="167" t="str">
        <f>星取表!A8</f>
        <v>北野</v>
      </c>
      <c r="F21" s="165"/>
      <c r="G21" s="30"/>
      <c r="H21" s="21" t="s">
        <v>27</v>
      </c>
      <c r="I21" s="30"/>
      <c r="J21" s="178" t="str">
        <f>星取表!A14</f>
        <v>中主</v>
      </c>
      <c r="K21" s="179"/>
      <c r="L21" s="167" t="str">
        <f>E20</f>
        <v>彦根</v>
      </c>
      <c r="M21" s="168"/>
      <c r="N21" s="169" t="str">
        <f>J20</f>
        <v>馬淵</v>
      </c>
      <c r="O21" s="169"/>
    </row>
    <row r="22" spans="1:15" ht="20.25" customHeight="1">
      <c r="A22" s="19">
        <v>17</v>
      </c>
      <c r="B22" s="172" t="s">
        <v>28</v>
      </c>
      <c r="C22" s="173"/>
      <c r="D22" s="174"/>
      <c r="E22" s="177" t="str">
        <f>星取表!A16</f>
        <v>馬淵</v>
      </c>
      <c r="F22" s="178"/>
      <c r="G22" s="30"/>
      <c r="H22" s="21" t="s">
        <v>27</v>
      </c>
      <c r="I22" s="30"/>
      <c r="J22" s="165" t="str">
        <f>星取表!A20</f>
        <v>桐原東</v>
      </c>
      <c r="K22" s="166"/>
      <c r="L22" s="167" t="str">
        <f>J21</f>
        <v>中主</v>
      </c>
      <c r="M22" s="168"/>
      <c r="N22" s="169" t="str">
        <f>E21</f>
        <v>北野</v>
      </c>
      <c r="O22" s="169"/>
    </row>
    <row r="23" spans="1:15" ht="20.25" customHeight="1">
      <c r="A23" s="19">
        <v>18</v>
      </c>
      <c r="B23" s="172" t="s">
        <v>29</v>
      </c>
      <c r="C23" s="173"/>
      <c r="D23" s="174"/>
      <c r="E23" s="177" t="str">
        <f>星取表!A10</f>
        <v>八幡</v>
      </c>
      <c r="F23" s="178"/>
      <c r="G23" s="30"/>
      <c r="H23" s="21" t="s">
        <v>27</v>
      </c>
      <c r="I23" s="30"/>
      <c r="J23" s="165" t="str">
        <f>星取表!A12</f>
        <v>彦根</v>
      </c>
      <c r="K23" s="166"/>
      <c r="L23" s="167" t="str">
        <f>E22</f>
        <v>馬淵</v>
      </c>
      <c r="M23" s="168"/>
      <c r="N23" s="169" t="str">
        <f>J22</f>
        <v>桐原東</v>
      </c>
      <c r="O23" s="169"/>
    </row>
    <row r="24" spans="1:15" ht="20.25" customHeight="1">
      <c r="A24" s="19">
        <v>19</v>
      </c>
      <c r="B24" s="172" t="s">
        <v>30</v>
      </c>
      <c r="C24" s="173"/>
      <c r="D24" s="174"/>
      <c r="E24" s="177" t="str">
        <f>星取表!A14</f>
        <v>中主</v>
      </c>
      <c r="F24" s="178"/>
      <c r="G24" s="30"/>
      <c r="H24" s="21" t="s">
        <v>27</v>
      </c>
      <c r="I24" s="30"/>
      <c r="J24" s="165" t="str">
        <f>星取表!A22</f>
        <v>ジュニオール</v>
      </c>
      <c r="K24" s="166"/>
      <c r="L24" s="167" t="str">
        <f>E23</f>
        <v>八幡</v>
      </c>
      <c r="M24" s="168"/>
      <c r="N24" s="169" t="str">
        <f>J23</f>
        <v>彦根</v>
      </c>
      <c r="O24" s="169"/>
    </row>
    <row r="25" spans="1:15" ht="20.25" customHeight="1">
      <c r="A25" s="19">
        <v>20</v>
      </c>
      <c r="B25" s="172" t="s">
        <v>59</v>
      </c>
      <c r="C25" s="173"/>
      <c r="D25" s="174"/>
      <c r="E25" s="167" t="str">
        <f>星取表!A8</f>
        <v>北野</v>
      </c>
      <c r="F25" s="165"/>
      <c r="G25" s="30"/>
      <c r="H25" s="21" t="s">
        <v>27</v>
      </c>
      <c r="I25" s="30"/>
      <c r="J25" s="165" t="str">
        <f>星取表!A18</f>
        <v>五個荘</v>
      </c>
      <c r="K25" s="166"/>
      <c r="L25" s="165" t="str">
        <f>E24</f>
        <v>中主</v>
      </c>
      <c r="M25" s="166"/>
      <c r="N25" s="169" t="str">
        <f>J24</f>
        <v>ジュニオール</v>
      </c>
      <c r="O25" s="169"/>
    </row>
    <row r="26" spans="1:15" ht="19.5" customHeight="1">
      <c r="A26" s="12" t="s">
        <v>21</v>
      </c>
      <c r="B26" s="31"/>
      <c r="C26" s="31"/>
      <c r="D26" s="31"/>
      <c r="E26" s="31"/>
      <c r="F26" s="31"/>
      <c r="G26" s="32"/>
      <c r="H26" s="31"/>
      <c r="I26" s="32"/>
      <c r="J26" s="31"/>
      <c r="K26" s="31"/>
      <c r="L26" s="31"/>
      <c r="M26" s="31"/>
      <c r="N26" s="31"/>
      <c r="O26" s="31"/>
    </row>
    <row r="27" spans="1:15" ht="19.5" customHeight="1">
      <c r="A27" s="12" t="s">
        <v>62</v>
      </c>
      <c r="B27" s="27"/>
      <c r="C27" s="26"/>
      <c r="D27" s="28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19.5" customHeight="1">
      <c r="A28" s="12" t="s">
        <v>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  <row r="29" spans="1:15" ht="19.5" customHeight="1">
      <c r="A29" s="45" t="s">
        <v>55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19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19.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9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19.5" customHeight="1">
      <c r="A33" s="29"/>
      <c r="B33" s="29"/>
      <c r="C33" s="29"/>
      <c r="D33" s="29"/>
      <c r="E33" s="29"/>
      <c r="F33" s="29"/>
      <c r="G33" s="29"/>
      <c r="H33" s="29"/>
      <c r="I33" s="29"/>
      <c r="J33" s="33"/>
      <c r="K33" s="26"/>
      <c r="L33" s="26"/>
      <c r="M33" s="26"/>
      <c r="N33" s="26"/>
      <c r="O33" s="26"/>
    </row>
    <row r="34" spans="1:15" ht="25.5" customHeight="1">
      <c r="A34" s="12"/>
      <c r="B34" s="12"/>
      <c r="C34" s="12"/>
      <c r="D34" s="12"/>
      <c r="E34" s="12"/>
      <c r="F34" s="17"/>
      <c r="G34" s="17"/>
      <c r="H34" s="12"/>
      <c r="I34" s="12"/>
      <c r="J34" s="12"/>
      <c r="K34" s="12"/>
      <c r="L34" s="12"/>
      <c r="M34" s="12"/>
      <c r="N34" s="12"/>
      <c r="O34" s="12"/>
    </row>
    <row r="35" spans="1:15" ht="25.5" customHeight="1">
      <c r="A35" s="18"/>
      <c r="B35" s="18"/>
      <c r="C35" s="18"/>
      <c r="D35" s="18"/>
      <c r="E35" s="18"/>
      <c r="H35" s="18"/>
      <c r="I35" s="18"/>
      <c r="J35" s="18"/>
      <c r="K35" s="18"/>
      <c r="L35" s="18"/>
      <c r="M35" s="18"/>
      <c r="N35" s="12"/>
      <c r="O35" s="12"/>
    </row>
    <row r="36" spans="1:15" ht="25.5" customHeight="1"/>
  </sheetData>
  <sheetProtection sheet="1" selectLockedCells="1"/>
  <mergeCells count="59">
    <mergeCell ref="B15:D15"/>
    <mergeCell ref="E15:K15"/>
    <mergeCell ref="L17:M17"/>
    <mergeCell ref="N22:O22"/>
    <mergeCell ref="L19:M19"/>
    <mergeCell ref="N19:O19"/>
    <mergeCell ref="N18:O18"/>
    <mergeCell ref="N20:O20"/>
    <mergeCell ref="N17:O17"/>
    <mergeCell ref="L18:M18"/>
    <mergeCell ref="E19:F19"/>
    <mergeCell ref="J19:K19"/>
    <mergeCell ref="B20:D20"/>
    <mergeCell ref="E20:F20"/>
    <mergeCell ref="L20:M20"/>
    <mergeCell ref="N16:O16"/>
    <mergeCell ref="C1:H1"/>
    <mergeCell ref="C3:F3"/>
    <mergeCell ref="C4:F4"/>
    <mergeCell ref="E12:F12"/>
    <mergeCell ref="E13:F13"/>
    <mergeCell ref="N23:O23"/>
    <mergeCell ref="N21:O21"/>
    <mergeCell ref="J23:K23"/>
    <mergeCell ref="L23:M23"/>
    <mergeCell ref="L21:M21"/>
    <mergeCell ref="L22:M22"/>
    <mergeCell ref="N15:O15"/>
    <mergeCell ref="E24:F24"/>
    <mergeCell ref="J25:K25"/>
    <mergeCell ref="N25:O25"/>
    <mergeCell ref="N24:O24"/>
    <mergeCell ref="J24:K24"/>
    <mergeCell ref="L25:M25"/>
    <mergeCell ref="L16:M16"/>
    <mergeCell ref="E25:F25"/>
    <mergeCell ref="L24:M24"/>
    <mergeCell ref="J20:K20"/>
    <mergeCell ref="J21:K21"/>
    <mergeCell ref="J22:K22"/>
    <mergeCell ref="E23:F23"/>
    <mergeCell ref="L15:M15"/>
    <mergeCell ref="E21:F21"/>
    <mergeCell ref="B24:D24"/>
    <mergeCell ref="B25:D25"/>
    <mergeCell ref="E16:F16"/>
    <mergeCell ref="J16:K16"/>
    <mergeCell ref="B17:D17"/>
    <mergeCell ref="E17:F17"/>
    <mergeCell ref="J17:K17"/>
    <mergeCell ref="E22:F22"/>
    <mergeCell ref="B22:D22"/>
    <mergeCell ref="B18:D18"/>
    <mergeCell ref="E18:F18"/>
    <mergeCell ref="J18:K18"/>
    <mergeCell ref="B19:D19"/>
    <mergeCell ref="B16:D16"/>
    <mergeCell ref="B23:D23"/>
    <mergeCell ref="B21:D21"/>
  </mergeCells>
  <phoneticPr fontId="1"/>
  <pageMargins left="0.75" right="0.75" top="1" bottom="1" header="0.51200000000000001" footer="0.51200000000000001"/>
  <pageSetup paperSize="9" scale="96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Z34"/>
  <sheetViews>
    <sheetView zoomScaleNormal="100" zoomScaleSheetLayoutView="100" workbookViewId="0">
      <selection activeCell="G16" sqref="G16:G25"/>
    </sheetView>
  </sheetViews>
  <sheetFormatPr defaultRowHeight="13.5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26" ht="25.5" customHeight="1">
      <c r="B1" s="34"/>
      <c r="C1" s="180" t="str">
        <f>情報記入シート!B2</f>
        <v>湖東ブロックU-11後期_２部リーグ</v>
      </c>
      <c r="D1" s="180"/>
      <c r="E1" s="180"/>
      <c r="F1" s="180"/>
      <c r="G1" s="180"/>
      <c r="H1" s="180"/>
      <c r="I1" s="34" t="s">
        <v>39</v>
      </c>
      <c r="K1" s="34"/>
      <c r="L1" s="34"/>
      <c r="M1" s="34"/>
      <c r="N1" s="34"/>
      <c r="O1" s="34"/>
    </row>
    <row r="2" spans="1:26" ht="18" customHeight="1">
      <c r="A2" s="26"/>
      <c r="B2" s="27"/>
      <c r="C2" s="26"/>
      <c r="D2" s="28"/>
      <c r="E2" s="26"/>
      <c r="F2" s="26"/>
      <c r="G2" s="26"/>
      <c r="H2" s="26"/>
      <c r="I2" s="26"/>
      <c r="J2" s="29"/>
      <c r="K2" s="27"/>
      <c r="L2" s="27"/>
      <c r="M2" s="26"/>
      <c r="N2" s="26"/>
      <c r="O2" s="26"/>
    </row>
    <row r="3" spans="1:26" ht="14.25" customHeight="1">
      <c r="A3" s="26" t="s">
        <v>9</v>
      </c>
      <c r="B3" s="26"/>
      <c r="C3" s="170">
        <f>情報記入シート!B5</f>
        <v>42727</v>
      </c>
      <c r="D3" s="170"/>
      <c r="E3" s="170"/>
      <c r="F3" s="170"/>
      <c r="G3" s="48"/>
      <c r="H3" s="26"/>
      <c r="I3" s="26"/>
      <c r="J3" s="26"/>
      <c r="K3" s="26"/>
      <c r="L3" s="26"/>
      <c r="M3" s="26"/>
      <c r="N3" s="26"/>
      <c r="O3" s="26"/>
    </row>
    <row r="4" spans="1:26" ht="14.25" customHeight="1">
      <c r="A4" s="26" t="s">
        <v>10</v>
      </c>
      <c r="B4" s="26"/>
      <c r="C4" s="171" t="str">
        <f>情報記入シート!B6</f>
        <v>荒神山Bコート</v>
      </c>
      <c r="D4" s="171"/>
      <c r="E4" s="171"/>
      <c r="F4" s="171"/>
      <c r="G4" s="26"/>
      <c r="H4" s="26"/>
      <c r="I4" s="26"/>
      <c r="J4" s="26"/>
      <c r="K4" s="26"/>
      <c r="L4" s="26"/>
      <c r="M4" s="26"/>
      <c r="N4" s="26"/>
      <c r="O4" s="26"/>
    </row>
    <row r="5" spans="1:26" ht="14.25" customHeight="1">
      <c r="A5" s="45" t="s">
        <v>42</v>
      </c>
      <c r="C5" s="45" t="s">
        <v>43</v>
      </c>
      <c r="E5" s="45"/>
      <c r="F5" s="45"/>
      <c r="G5" s="45"/>
      <c r="H5" s="45"/>
      <c r="I5" s="46"/>
      <c r="J5" s="45"/>
      <c r="K5" s="26"/>
      <c r="L5" s="26"/>
      <c r="M5" s="26"/>
      <c r="N5" s="26"/>
      <c r="O5" s="26"/>
    </row>
    <row r="6" spans="1:26" ht="14.25" customHeight="1">
      <c r="A6" s="45" t="s">
        <v>44</v>
      </c>
      <c r="C6" s="45" t="s">
        <v>45</v>
      </c>
      <c r="E6" s="26"/>
      <c r="F6" s="45" t="s">
        <v>46</v>
      </c>
      <c r="G6" s="45"/>
      <c r="H6" s="45"/>
      <c r="I6" s="46"/>
      <c r="J6" s="45"/>
      <c r="K6" s="26"/>
      <c r="L6" s="26"/>
      <c r="M6" s="26"/>
      <c r="N6" s="26"/>
      <c r="O6" s="26"/>
    </row>
    <row r="7" spans="1:26" ht="14.25" customHeight="1">
      <c r="A7" s="45"/>
      <c r="C7" s="45" t="s">
        <v>47</v>
      </c>
      <c r="D7" s="45"/>
      <c r="E7" s="45"/>
      <c r="F7" s="45"/>
      <c r="G7" s="45"/>
      <c r="H7" s="45"/>
      <c r="I7" s="46"/>
      <c r="J7" s="45"/>
      <c r="K7" s="26"/>
      <c r="L7" s="26"/>
      <c r="M7" s="26"/>
      <c r="N7" s="26"/>
      <c r="O7" s="26"/>
    </row>
    <row r="8" spans="1:26" ht="14.25" customHeight="1">
      <c r="A8" s="45"/>
      <c r="C8" s="47"/>
      <c r="D8" s="45"/>
      <c r="E8" s="45"/>
      <c r="F8" s="45"/>
      <c r="G8" s="45"/>
      <c r="H8" s="45"/>
      <c r="I8" s="46"/>
      <c r="J8" s="45"/>
      <c r="K8" s="26"/>
      <c r="L8" s="26"/>
      <c r="M8" s="26"/>
      <c r="N8" s="26"/>
      <c r="O8" s="26"/>
      <c r="Q8" s="45"/>
      <c r="R8" s="45"/>
      <c r="S8" s="45"/>
      <c r="T8" s="45"/>
      <c r="U8" s="45"/>
      <c r="V8" s="45"/>
      <c r="W8" s="45"/>
      <c r="X8" s="45"/>
      <c r="Y8" s="46"/>
      <c r="Z8" s="45"/>
    </row>
    <row r="9" spans="1:26" ht="14.25" customHeight="1">
      <c r="A9" s="45" t="s">
        <v>50</v>
      </c>
      <c r="C9" s="45" t="s">
        <v>61</v>
      </c>
      <c r="D9" s="45"/>
      <c r="E9" s="45"/>
      <c r="F9" s="45"/>
      <c r="G9" s="45"/>
      <c r="H9" s="45"/>
      <c r="I9" s="46"/>
      <c r="J9" s="45"/>
      <c r="K9" s="26"/>
      <c r="L9" s="26"/>
      <c r="M9" s="26"/>
      <c r="N9" s="26"/>
      <c r="O9" s="26"/>
      <c r="Q9" s="45"/>
      <c r="R9" s="45"/>
      <c r="S9" s="45"/>
      <c r="T9" s="45"/>
      <c r="U9" s="45"/>
      <c r="V9" s="45"/>
      <c r="W9" s="45"/>
      <c r="X9" s="45"/>
      <c r="Y9" s="46"/>
      <c r="Z9" s="45"/>
    </row>
    <row r="10" spans="1:26" ht="14.25" customHeight="1">
      <c r="A10" t="s">
        <v>49</v>
      </c>
      <c r="C10" s="45" t="s">
        <v>51</v>
      </c>
      <c r="D10" s="45"/>
      <c r="E10" s="45"/>
      <c r="F10" s="45"/>
      <c r="G10" s="45"/>
      <c r="H10" s="45"/>
      <c r="I10" s="46"/>
      <c r="J10" s="45"/>
      <c r="K10" s="26"/>
      <c r="L10" s="26"/>
      <c r="M10" s="26"/>
      <c r="N10" s="26"/>
      <c r="O10" s="26"/>
      <c r="Q10" s="45"/>
      <c r="R10" s="45"/>
      <c r="S10" s="45"/>
      <c r="T10" s="45"/>
      <c r="U10" s="45"/>
      <c r="V10" s="45"/>
      <c r="W10" s="45"/>
      <c r="X10" s="45"/>
      <c r="Y10" s="46"/>
      <c r="Z10" s="45"/>
    </row>
    <row r="11" spans="1:26" ht="14.25" customHeight="1">
      <c r="A11" s="45" t="s">
        <v>37</v>
      </c>
      <c r="B11" s="27"/>
      <c r="C11" s="45" t="s">
        <v>48</v>
      </c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Q11" s="45"/>
      <c r="R11" s="45"/>
      <c r="S11" s="45"/>
      <c r="T11" s="45"/>
      <c r="U11" s="45"/>
      <c r="V11" s="45"/>
      <c r="W11" s="45"/>
      <c r="X11" s="45"/>
      <c r="Y11" s="46"/>
      <c r="Z11" s="45"/>
    </row>
    <row r="12" spans="1:26" ht="14.25" customHeight="1">
      <c r="B12" s="27"/>
      <c r="C12" s="26" t="s">
        <v>53</v>
      </c>
      <c r="E12" s="176" t="str">
        <f>情報記入シート!B7</f>
        <v>ジュニオール</v>
      </c>
      <c r="F12" s="176"/>
      <c r="G12" s="26"/>
      <c r="H12" s="26"/>
      <c r="I12" s="26"/>
      <c r="J12" s="26"/>
      <c r="K12" s="26"/>
      <c r="L12" s="26"/>
      <c r="M12" s="26"/>
      <c r="N12" s="26"/>
      <c r="O12" s="26"/>
      <c r="Q12" s="45"/>
      <c r="R12" s="45"/>
      <c r="S12" s="45"/>
      <c r="T12" s="45"/>
      <c r="U12" s="45"/>
      <c r="V12" s="45"/>
      <c r="W12" s="45"/>
      <c r="X12" s="45"/>
      <c r="Y12" s="46"/>
      <c r="Z12" s="45"/>
    </row>
    <row r="13" spans="1:26" ht="14.25" customHeight="1">
      <c r="B13" s="27"/>
      <c r="C13" s="26" t="s">
        <v>54</v>
      </c>
      <c r="E13" s="171" t="str">
        <f>情報記入シート!B8</f>
        <v>彦根</v>
      </c>
      <c r="F13" s="171"/>
      <c r="G13" s="26"/>
      <c r="H13" s="26"/>
      <c r="I13" s="26"/>
      <c r="J13" s="26"/>
      <c r="K13" s="26"/>
      <c r="L13" s="26"/>
      <c r="M13" s="26"/>
      <c r="N13" s="26"/>
      <c r="O13" s="26"/>
      <c r="Q13" s="45"/>
      <c r="R13" s="45"/>
      <c r="S13" s="45"/>
      <c r="T13" s="45"/>
      <c r="U13" s="45"/>
      <c r="V13" s="45"/>
      <c r="W13" s="45"/>
      <c r="X13" s="45"/>
      <c r="Y13" s="46"/>
      <c r="Z13" s="45"/>
    </row>
    <row r="14" spans="1:26" ht="17.25" customHeight="1">
      <c r="A14" s="26"/>
      <c r="B14" s="27"/>
      <c r="C14" s="26"/>
      <c r="D14" s="28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R14" s="45"/>
      <c r="S14" s="45"/>
      <c r="T14" s="45"/>
      <c r="U14" s="45"/>
      <c r="V14" s="45"/>
      <c r="W14" s="45"/>
      <c r="X14" s="45"/>
      <c r="Y14" s="46"/>
      <c r="Z14" s="45"/>
    </row>
    <row r="15" spans="1:26" ht="19.5" customHeight="1">
      <c r="A15" s="16" t="s">
        <v>12</v>
      </c>
      <c r="B15" s="184" t="s">
        <v>11</v>
      </c>
      <c r="C15" s="185"/>
      <c r="D15" s="186"/>
      <c r="E15" s="175" t="s">
        <v>13</v>
      </c>
      <c r="F15" s="175"/>
      <c r="G15" s="175"/>
      <c r="H15" s="175"/>
      <c r="I15" s="175"/>
      <c r="J15" s="175"/>
      <c r="K15" s="175"/>
      <c r="L15" s="175" t="s">
        <v>14</v>
      </c>
      <c r="M15" s="175"/>
      <c r="N15" s="175" t="s">
        <v>60</v>
      </c>
      <c r="O15" s="175"/>
    </row>
    <row r="16" spans="1:26" ht="19.5" customHeight="1">
      <c r="A16" s="19">
        <v>1</v>
      </c>
      <c r="B16" s="172" t="s">
        <v>15</v>
      </c>
      <c r="C16" s="173"/>
      <c r="D16" s="174"/>
      <c r="E16" s="177" t="str">
        <f>星取表!A22</f>
        <v>ジュニオール</v>
      </c>
      <c r="F16" s="178"/>
      <c r="G16" s="25"/>
      <c r="H16" s="21" t="s">
        <v>26</v>
      </c>
      <c r="I16" s="25"/>
      <c r="J16" s="165" t="str">
        <f>星取表!A20</f>
        <v>桐原東</v>
      </c>
      <c r="K16" s="166"/>
      <c r="L16" s="165" t="str">
        <f>J17</f>
        <v>北野</v>
      </c>
      <c r="M16" s="166"/>
      <c r="N16" s="169" t="str">
        <f>E17</f>
        <v>八幡</v>
      </c>
      <c r="O16" s="169"/>
    </row>
    <row r="17" spans="1:15" ht="19.5" customHeight="1">
      <c r="A17" s="19">
        <v>2</v>
      </c>
      <c r="B17" s="172" t="s">
        <v>17</v>
      </c>
      <c r="C17" s="173"/>
      <c r="D17" s="174"/>
      <c r="E17" s="177" t="str">
        <f>星取表!A10</f>
        <v>八幡</v>
      </c>
      <c r="F17" s="178"/>
      <c r="G17" s="25"/>
      <c r="H17" s="21" t="s">
        <v>26</v>
      </c>
      <c r="I17" s="25"/>
      <c r="J17" s="165" t="str">
        <f>星取表!A8</f>
        <v>北野</v>
      </c>
      <c r="K17" s="166"/>
      <c r="L17" s="167" t="str">
        <f>E16</f>
        <v>ジュニオール</v>
      </c>
      <c r="M17" s="168"/>
      <c r="N17" s="169" t="str">
        <f>J16</f>
        <v>桐原東</v>
      </c>
      <c r="O17" s="169"/>
    </row>
    <row r="18" spans="1:15" ht="19.5" customHeight="1">
      <c r="A18" s="19">
        <v>3</v>
      </c>
      <c r="B18" s="172" t="s">
        <v>18</v>
      </c>
      <c r="C18" s="173"/>
      <c r="D18" s="174"/>
      <c r="E18" s="167" t="str">
        <f>星取表!A14</f>
        <v>中主</v>
      </c>
      <c r="F18" s="165"/>
      <c r="G18" s="25"/>
      <c r="H18" s="21" t="s">
        <v>26</v>
      </c>
      <c r="I18" s="25"/>
      <c r="J18" s="165" t="str">
        <f>星取表!A20</f>
        <v>桐原東</v>
      </c>
      <c r="K18" s="166"/>
      <c r="L18" s="167" t="str">
        <f>E17</f>
        <v>八幡</v>
      </c>
      <c r="M18" s="168"/>
      <c r="N18" s="169" t="str">
        <f>J17</f>
        <v>北野</v>
      </c>
      <c r="O18" s="169"/>
    </row>
    <row r="19" spans="1:15" ht="19.5" customHeight="1">
      <c r="A19" s="19">
        <v>4</v>
      </c>
      <c r="B19" s="172" t="s">
        <v>19</v>
      </c>
      <c r="C19" s="173"/>
      <c r="D19" s="174"/>
      <c r="E19" s="167" t="str">
        <f>星取表!A18</f>
        <v>五個荘</v>
      </c>
      <c r="F19" s="165"/>
      <c r="G19" s="25"/>
      <c r="H19" s="21" t="s">
        <v>26</v>
      </c>
      <c r="I19" s="25"/>
      <c r="J19" s="178" t="str">
        <f>星取表!A10</f>
        <v>八幡</v>
      </c>
      <c r="K19" s="179"/>
      <c r="L19" s="167" t="str">
        <f>J18</f>
        <v>桐原東</v>
      </c>
      <c r="M19" s="168"/>
      <c r="N19" s="169" t="str">
        <f>E18</f>
        <v>中主</v>
      </c>
      <c r="O19" s="169"/>
    </row>
    <row r="20" spans="1:15" ht="19.5" customHeight="1">
      <c r="A20" s="19">
        <v>5</v>
      </c>
      <c r="B20" s="172" t="s">
        <v>20</v>
      </c>
      <c r="C20" s="173"/>
      <c r="D20" s="174"/>
      <c r="E20" s="167" t="str">
        <f>星取表!A16</f>
        <v>馬淵</v>
      </c>
      <c r="F20" s="165"/>
      <c r="G20" s="25"/>
      <c r="H20" s="21" t="s">
        <v>26</v>
      </c>
      <c r="I20" s="25"/>
      <c r="J20" s="165" t="str">
        <f>星取表!A22</f>
        <v>ジュニオール</v>
      </c>
      <c r="K20" s="166"/>
      <c r="L20" s="167" t="str">
        <f>E19</f>
        <v>五個荘</v>
      </c>
      <c r="M20" s="168"/>
      <c r="N20" s="169" t="str">
        <f>J19</f>
        <v>八幡</v>
      </c>
      <c r="O20" s="169"/>
    </row>
    <row r="21" spans="1:15" ht="19.5" customHeight="1">
      <c r="A21" s="19">
        <v>6</v>
      </c>
      <c r="B21" s="172" t="s">
        <v>24</v>
      </c>
      <c r="C21" s="173"/>
      <c r="D21" s="174"/>
      <c r="E21" s="177" t="str">
        <f>星取表!A8</f>
        <v>北野</v>
      </c>
      <c r="F21" s="178"/>
      <c r="G21" s="25"/>
      <c r="H21" s="21" t="s">
        <v>26</v>
      </c>
      <c r="I21" s="25"/>
      <c r="J21" s="165" t="str">
        <f>星取表!A12</f>
        <v>彦根</v>
      </c>
      <c r="K21" s="166"/>
      <c r="L21" s="167" t="str">
        <f>E20</f>
        <v>馬淵</v>
      </c>
      <c r="M21" s="168"/>
      <c r="N21" s="169" t="str">
        <f>J20</f>
        <v>ジュニオール</v>
      </c>
      <c r="O21" s="169"/>
    </row>
    <row r="22" spans="1:15" ht="19.5" customHeight="1">
      <c r="A22" s="19">
        <v>7</v>
      </c>
      <c r="B22" s="172" t="s">
        <v>28</v>
      </c>
      <c r="C22" s="173"/>
      <c r="D22" s="174"/>
      <c r="E22" s="177" t="str">
        <f>星取表!A10</f>
        <v>八幡</v>
      </c>
      <c r="F22" s="178"/>
      <c r="G22" s="25"/>
      <c r="H22" s="21" t="s">
        <v>16</v>
      </c>
      <c r="I22" s="25"/>
      <c r="J22" s="165" t="str">
        <f>星取表!A14</f>
        <v>中主</v>
      </c>
      <c r="K22" s="166"/>
      <c r="L22" s="167" t="str">
        <f>E21</f>
        <v>北野</v>
      </c>
      <c r="M22" s="168"/>
      <c r="N22" s="169" t="str">
        <f>J21</f>
        <v>彦根</v>
      </c>
      <c r="O22" s="169"/>
    </row>
    <row r="23" spans="1:15" ht="19.5" customHeight="1">
      <c r="A23" s="19">
        <v>8</v>
      </c>
      <c r="B23" s="172" t="s">
        <v>29</v>
      </c>
      <c r="C23" s="173"/>
      <c r="D23" s="174"/>
      <c r="E23" s="167" t="str">
        <f>星取表!A18</f>
        <v>五個荘</v>
      </c>
      <c r="F23" s="165"/>
      <c r="G23" s="25"/>
      <c r="H23" s="21" t="s">
        <v>16</v>
      </c>
      <c r="I23" s="25"/>
      <c r="J23" s="165" t="str">
        <f>星取表!A20</f>
        <v>桐原東</v>
      </c>
      <c r="K23" s="166"/>
      <c r="L23" s="167" t="str">
        <f>J22</f>
        <v>中主</v>
      </c>
      <c r="M23" s="168"/>
      <c r="N23" s="169" t="str">
        <f>E22</f>
        <v>八幡</v>
      </c>
      <c r="O23" s="169"/>
    </row>
    <row r="24" spans="1:15" ht="19.5" customHeight="1">
      <c r="A24" s="19">
        <v>9</v>
      </c>
      <c r="B24" s="172" t="s">
        <v>31</v>
      </c>
      <c r="C24" s="173"/>
      <c r="D24" s="174"/>
      <c r="E24" s="181" t="str">
        <f>星取表!A12</f>
        <v>彦根</v>
      </c>
      <c r="F24" s="182"/>
      <c r="G24" s="25"/>
      <c r="H24" s="21" t="s">
        <v>16</v>
      </c>
      <c r="I24" s="25"/>
      <c r="J24" s="182" t="str">
        <f>星取表!A22</f>
        <v>ジュニオール</v>
      </c>
      <c r="K24" s="183"/>
      <c r="L24" s="167" t="str">
        <f>E23</f>
        <v>五個荘</v>
      </c>
      <c r="M24" s="168"/>
      <c r="N24" s="169" t="str">
        <f>J23</f>
        <v>桐原東</v>
      </c>
      <c r="O24" s="169"/>
    </row>
    <row r="25" spans="1:15" s="20" customFormat="1" ht="21" customHeight="1">
      <c r="A25" s="19">
        <v>10</v>
      </c>
      <c r="B25" s="172" t="s">
        <v>64</v>
      </c>
      <c r="C25" s="173"/>
      <c r="D25" s="174"/>
      <c r="E25" s="181" t="str">
        <f>星取表!A16</f>
        <v>馬淵</v>
      </c>
      <c r="F25" s="182"/>
      <c r="G25" s="25"/>
      <c r="H25" s="21" t="s">
        <v>16</v>
      </c>
      <c r="I25" s="25"/>
      <c r="J25" s="182" t="str">
        <f>星取表!A18</f>
        <v>五個荘</v>
      </c>
      <c r="K25" s="183"/>
      <c r="L25" s="167" t="str">
        <f>E24</f>
        <v>彦根</v>
      </c>
      <c r="M25" s="168"/>
      <c r="N25" s="169" t="str">
        <f>J24</f>
        <v>ジュニオール</v>
      </c>
      <c r="O25" s="169"/>
    </row>
    <row r="26" spans="1:15" ht="21" customHeight="1">
      <c r="A26" s="12" t="s">
        <v>21</v>
      </c>
      <c r="B26" s="13"/>
      <c r="C26" s="12"/>
      <c r="D26" s="1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" customHeight="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" customHeight="1">
      <c r="A28" s="12" t="s">
        <v>22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" customHeight="1">
      <c r="A29" s="45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1" customHeight="1">
      <c r="A31" s="15"/>
      <c r="B31" s="15"/>
      <c r="C31" s="15"/>
      <c r="D31" s="15"/>
      <c r="E31" s="15"/>
      <c r="F31" s="15"/>
      <c r="G31" s="15"/>
      <c r="H31" s="15"/>
      <c r="I31" s="15"/>
      <c r="J31" s="17"/>
      <c r="K31" s="12"/>
      <c r="L31" s="12"/>
      <c r="M31" s="12"/>
      <c r="N31" s="12"/>
      <c r="O31" s="12"/>
    </row>
    <row r="32" spans="1:15" ht="25.5" customHeight="1">
      <c r="A32" s="12"/>
      <c r="B32" s="12"/>
      <c r="C32" s="12"/>
      <c r="D32" s="12"/>
      <c r="E32" s="12"/>
      <c r="F32" s="17"/>
      <c r="G32" s="17"/>
      <c r="H32" s="12"/>
      <c r="I32" s="12"/>
      <c r="J32" s="12"/>
      <c r="K32" s="12"/>
      <c r="L32" s="12"/>
      <c r="M32" s="12"/>
      <c r="N32" s="12"/>
      <c r="O32" s="12"/>
    </row>
    <row r="33" spans="1:15" ht="25.5" customHeight="1">
      <c r="A33" s="18"/>
      <c r="B33" s="18"/>
      <c r="C33" s="18"/>
      <c r="D33" s="18"/>
      <c r="E33" s="18"/>
      <c r="H33" s="18"/>
      <c r="I33" s="18"/>
      <c r="J33" s="18"/>
      <c r="K33" s="18"/>
      <c r="L33" s="18"/>
      <c r="M33" s="18"/>
      <c r="N33" s="12"/>
      <c r="O33" s="12"/>
    </row>
    <row r="34" spans="1:15" ht="25.5" customHeight="1"/>
  </sheetData>
  <sheetProtection sheet="1" selectLockedCells="1"/>
  <mergeCells count="59">
    <mergeCell ref="C1:H1"/>
    <mergeCell ref="C3:F3"/>
    <mergeCell ref="C4:F4"/>
    <mergeCell ref="J23:K23"/>
    <mergeCell ref="B15:D15"/>
    <mergeCell ref="E15:K15"/>
    <mergeCell ref="B23:D23"/>
    <mergeCell ref="E12:F12"/>
    <mergeCell ref="E13:F13"/>
    <mergeCell ref="B21:D21"/>
    <mergeCell ref="B22:D22"/>
    <mergeCell ref="E22:F22"/>
    <mergeCell ref="E21:F21"/>
    <mergeCell ref="B19:D19"/>
    <mergeCell ref="E19:F19"/>
    <mergeCell ref="E20:F20"/>
    <mergeCell ref="L19:M19"/>
    <mergeCell ref="N21:O21"/>
    <mergeCell ref="J19:K19"/>
    <mergeCell ref="L21:M21"/>
    <mergeCell ref="L20:M20"/>
    <mergeCell ref="J20:K20"/>
    <mergeCell ref="N15:O15"/>
    <mergeCell ref="N20:O20"/>
    <mergeCell ref="B18:D18"/>
    <mergeCell ref="N17:O17"/>
    <mergeCell ref="N18:O18"/>
    <mergeCell ref="L16:M16"/>
    <mergeCell ref="N16:O16"/>
    <mergeCell ref="B16:D16"/>
    <mergeCell ref="L15:M15"/>
    <mergeCell ref="B17:D17"/>
    <mergeCell ref="J17:K17"/>
    <mergeCell ref="E17:F17"/>
    <mergeCell ref="J18:K18"/>
    <mergeCell ref="E16:F16"/>
    <mergeCell ref="L18:M18"/>
    <mergeCell ref="N19:O19"/>
    <mergeCell ref="N25:O25"/>
    <mergeCell ref="B25:D25"/>
    <mergeCell ref="E25:F25"/>
    <mergeCell ref="J25:K25"/>
    <mergeCell ref="L25:M25"/>
    <mergeCell ref="N22:O22"/>
    <mergeCell ref="L24:M24"/>
    <mergeCell ref="N24:O24"/>
    <mergeCell ref="J16:K16"/>
    <mergeCell ref="B24:D24"/>
    <mergeCell ref="L23:M23"/>
    <mergeCell ref="N23:O23"/>
    <mergeCell ref="L17:M17"/>
    <mergeCell ref="J21:K21"/>
    <mergeCell ref="E18:F18"/>
    <mergeCell ref="L22:M22"/>
    <mergeCell ref="J22:K22"/>
    <mergeCell ref="E24:F24"/>
    <mergeCell ref="J24:K24"/>
    <mergeCell ref="E23:F23"/>
    <mergeCell ref="B20:D20"/>
  </mergeCells>
  <phoneticPr fontId="1"/>
  <pageMargins left="0.75" right="0.75" top="1" bottom="1" header="0.51200000000000001" footer="0.51200000000000001"/>
  <pageSetup paperSize="9" scale="9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情報記入シート</vt:lpstr>
      <vt:lpstr>星取表</vt:lpstr>
      <vt:lpstr>第１節</vt:lpstr>
      <vt:lpstr>第2節</vt:lpstr>
      <vt:lpstr>第3節</vt:lpstr>
      <vt:lpstr>Sheet1</vt:lpstr>
      <vt:lpstr>第１節!Print_Area</vt:lpstr>
      <vt:lpstr>第2節!Print_Area</vt:lpstr>
      <vt:lpstr>第3節!Print_Area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㈲中村造花店</dc:creator>
  <cp:lastModifiedBy>atsuya</cp:lastModifiedBy>
  <cp:lastPrinted>2016-07-10T12:51:47Z</cp:lastPrinted>
  <dcterms:created xsi:type="dcterms:W3CDTF">2006-04-09T00:56:42Z</dcterms:created>
  <dcterms:modified xsi:type="dcterms:W3CDTF">2016-11-12T13:53:41Z</dcterms:modified>
</cp:coreProperties>
</file>