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2060" tabRatio="923" activeTab="1"/>
  </bookViews>
  <sheets>
    <sheet name="情報記入シート" sheetId="1" r:id="rId1"/>
    <sheet name="星取表" sheetId="2" r:id="rId2"/>
    <sheet name="第１節" sheetId="3" r:id="rId3"/>
    <sheet name="第2節" sheetId="4" r:id="rId4"/>
    <sheet name="第３節" sheetId="5" r:id="rId5"/>
    <sheet name="第４節" sheetId="6" r:id="rId6"/>
    <sheet name="Sheet1" sheetId="8" r:id="rId7"/>
  </sheets>
  <definedNames>
    <definedName name="_xlnm.Print_Area" localSheetId="2">第１節!$A$1:$O$30</definedName>
    <definedName name="_xlnm.Print_Area" localSheetId="3">第2節!$A$1:$O$32</definedName>
    <definedName name="_xlnm.Print_Area" localSheetId="4">第３節!$A$1:$O$32</definedName>
    <definedName name="_xlnm.Print_Area" localSheetId="5">第４節!$A$1:$O$32</definedName>
  </definedNames>
  <calcPr calcId="125725"/>
</workbook>
</file>

<file path=xl/calcChain.xml><?xml version="1.0" encoding="utf-8"?>
<calcChain xmlns="http://schemas.openxmlformats.org/spreadsheetml/2006/main">
  <c r="B25" i="1"/>
  <c r="L4" i="8"/>
  <c r="L47"/>
  <c r="N4"/>
  <c r="L5"/>
  <c r="N5"/>
  <c r="L6"/>
  <c r="N6"/>
  <c r="L7"/>
  <c r="N7"/>
  <c r="L8"/>
  <c r="N8"/>
  <c r="L9"/>
  <c r="N9"/>
  <c r="L10"/>
  <c r="N10"/>
  <c r="L11"/>
  <c r="N11"/>
  <c r="L12"/>
  <c r="N12"/>
  <c r="N47"/>
  <c r="L48"/>
  <c r="N48"/>
  <c r="N49"/>
  <c r="L50"/>
  <c r="N50"/>
  <c r="N51"/>
  <c r="L52"/>
  <c r="N52"/>
  <c r="N53"/>
  <c r="L54"/>
  <c r="N54"/>
  <c r="N55"/>
  <c r="B7" i="1"/>
  <c r="E12" i="3"/>
  <c r="B8" i="1"/>
  <c r="B13"/>
  <c r="B14"/>
  <c r="E13" i="4"/>
  <c r="B19" i="1"/>
  <c r="E12" i="5"/>
  <c r="B20" i="1"/>
  <c r="B26"/>
  <c r="A1" i="2"/>
  <c r="A8"/>
  <c r="C6"/>
  <c r="F8"/>
  <c r="H8"/>
  <c r="C9" s="1"/>
  <c r="I8"/>
  <c r="K8"/>
  <c r="C10" s="1"/>
  <c r="L8"/>
  <c r="M8" s="1"/>
  <c r="N8"/>
  <c r="O8"/>
  <c r="P8" s="1"/>
  <c r="Q8"/>
  <c r="R8"/>
  <c r="S8"/>
  <c r="T8"/>
  <c r="U8"/>
  <c r="W8"/>
  <c r="V8" s="1"/>
  <c r="X8"/>
  <c r="Z8"/>
  <c r="C15" s="1"/>
  <c r="AA8"/>
  <c r="AB8" s="1"/>
  <c r="AC8"/>
  <c r="A9"/>
  <c r="F6" s="1"/>
  <c r="J16" i="3" s="1"/>
  <c r="N17" s="1"/>
  <c r="I9" i="2"/>
  <c r="J9" s="1"/>
  <c r="K9"/>
  <c r="L9"/>
  <c r="N9"/>
  <c r="F11" s="1"/>
  <c r="O9"/>
  <c r="P9" s="1"/>
  <c r="Q9"/>
  <c r="F12" s="1"/>
  <c r="R9"/>
  <c r="H13" s="1"/>
  <c r="T9"/>
  <c r="U9"/>
  <c r="H14" s="1"/>
  <c r="V9"/>
  <c r="W9"/>
  <c r="X9"/>
  <c r="H15" s="1"/>
  <c r="Z9"/>
  <c r="AA9"/>
  <c r="AC9"/>
  <c r="F16" s="1"/>
  <c r="G16" s="1"/>
  <c r="A10"/>
  <c r="I6" s="1"/>
  <c r="F10"/>
  <c r="L10"/>
  <c r="N10"/>
  <c r="I11" s="1"/>
  <c r="O10"/>
  <c r="P10" s="1"/>
  <c r="Q10"/>
  <c r="R10"/>
  <c r="S10" s="1"/>
  <c r="T10"/>
  <c r="U10"/>
  <c r="V10"/>
  <c r="W10"/>
  <c r="X10"/>
  <c r="Z10"/>
  <c r="Y10" s="1"/>
  <c r="AA10"/>
  <c r="AB10" s="1"/>
  <c r="AC10"/>
  <c r="A11"/>
  <c r="E22" i="3" s="1"/>
  <c r="N23" s="1"/>
  <c r="C11" i="2"/>
  <c r="E11"/>
  <c r="D11" s="1"/>
  <c r="O11"/>
  <c r="P11"/>
  <c r="Q11"/>
  <c r="R11"/>
  <c r="T11"/>
  <c r="U11"/>
  <c r="V11" s="1"/>
  <c r="W11"/>
  <c r="L14" s="1"/>
  <c r="X11"/>
  <c r="Z11"/>
  <c r="Y11"/>
  <c r="AA11"/>
  <c r="AB11" s="1"/>
  <c r="AC11"/>
  <c r="A12"/>
  <c r="O6" s="1"/>
  <c r="C12"/>
  <c r="L12"/>
  <c r="R12"/>
  <c r="Q13" s="1"/>
  <c r="T12"/>
  <c r="O13" s="1"/>
  <c r="U12"/>
  <c r="V12" s="1"/>
  <c r="W12"/>
  <c r="O14" s="1"/>
  <c r="X12"/>
  <c r="Z12"/>
  <c r="AA12"/>
  <c r="AB12" s="1"/>
  <c r="AC12"/>
  <c r="A13"/>
  <c r="R6" s="1"/>
  <c r="C13"/>
  <c r="E13"/>
  <c r="D13"/>
  <c r="I13"/>
  <c r="U13"/>
  <c r="V13" s="1"/>
  <c r="W13"/>
  <c r="R14" s="1"/>
  <c r="X13"/>
  <c r="Y13" s="1"/>
  <c r="Z13"/>
  <c r="AA13"/>
  <c r="T16" s="1"/>
  <c r="AC13"/>
  <c r="R16" s="1"/>
  <c r="A14"/>
  <c r="U6" s="1"/>
  <c r="E14"/>
  <c r="F14"/>
  <c r="I14"/>
  <c r="N14"/>
  <c r="Q14"/>
  <c r="X14"/>
  <c r="Z14"/>
  <c r="U15" s="1"/>
  <c r="V15" s="1"/>
  <c r="AA14"/>
  <c r="AB14" s="1"/>
  <c r="AC14"/>
  <c r="U16" s="1"/>
  <c r="A15"/>
  <c r="E24" i="3"/>
  <c r="E15" i="2"/>
  <c r="I15"/>
  <c r="J15" s="1"/>
  <c r="K15"/>
  <c r="N15"/>
  <c r="R15"/>
  <c r="W15"/>
  <c r="AA15"/>
  <c r="AC15"/>
  <c r="A16"/>
  <c r="AA6" s="1"/>
  <c r="C16"/>
  <c r="H16"/>
  <c r="K16"/>
  <c r="L16"/>
  <c r="M16" s="1"/>
  <c r="N16"/>
  <c r="O16"/>
  <c r="A1" i="3"/>
  <c r="C3"/>
  <c r="C4"/>
  <c r="E13"/>
  <c r="A1" i="4"/>
  <c r="C3"/>
  <c r="C4"/>
  <c r="E12"/>
  <c r="E16"/>
  <c r="N17" s="1"/>
  <c r="E17"/>
  <c r="N18" s="1"/>
  <c r="E21"/>
  <c r="N22"/>
  <c r="A1" i="5"/>
  <c r="C3"/>
  <c r="C4"/>
  <c r="E13"/>
  <c r="E21"/>
  <c r="L22" s="1"/>
  <c r="E22"/>
  <c r="N23"/>
  <c r="E25"/>
  <c r="A1" i="6"/>
  <c r="C3"/>
  <c r="C4"/>
  <c r="E12"/>
  <c r="E13"/>
  <c r="J17"/>
  <c r="N16"/>
  <c r="E18"/>
  <c r="L16" s="1"/>
  <c r="E19"/>
  <c r="L20" s="1"/>
  <c r="J21"/>
  <c r="L22" s="1"/>
  <c r="E22"/>
  <c r="L23" s="1"/>
  <c r="E23"/>
  <c r="N24" s="1"/>
  <c r="N19"/>
  <c r="L18"/>
  <c r="E20" i="3"/>
  <c r="L21" s="1"/>
  <c r="E16"/>
  <c r="L17"/>
  <c r="X6" i="2"/>
  <c r="J21" i="5" s="1"/>
  <c r="N22" s="1"/>
  <c r="E17"/>
  <c r="N18" s="1"/>
  <c r="J23" i="6"/>
  <c r="L24" s="1"/>
  <c r="E19" i="4"/>
  <c r="N20" s="1"/>
  <c r="L6" i="2"/>
  <c r="J25" i="5" s="1"/>
  <c r="E23" i="4"/>
  <c r="L24" s="1"/>
  <c r="E20" i="6"/>
  <c r="Q16" i="2"/>
  <c r="P16"/>
  <c r="I16"/>
  <c r="L15"/>
  <c r="M15" s="1"/>
  <c r="K14"/>
  <c r="J14"/>
  <c r="C14"/>
  <c r="N13"/>
  <c r="F13"/>
  <c r="I12"/>
  <c r="E12"/>
  <c r="H11"/>
  <c r="J23" i="5"/>
  <c r="N24" s="1"/>
  <c r="J24" i="6"/>
  <c r="J20"/>
  <c r="L21"/>
  <c r="J16"/>
  <c r="N17"/>
  <c r="E19" i="3"/>
  <c r="L20"/>
  <c r="E17"/>
  <c r="L18" s="1"/>
  <c r="Z16" i="2"/>
  <c r="Q15"/>
  <c r="K13"/>
  <c r="J13" s="1"/>
  <c r="N12"/>
  <c r="L55" i="8"/>
  <c r="L53"/>
  <c r="L51"/>
  <c r="L49"/>
  <c r="E22" i="4"/>
  <c r="L23"/>
  <c r="J19" i="3"/>
  <c r="J19" i="4"/>
  <c r="L20"/>
  <c r="J21"/>
  <c r="L22" s="1"/>
  <c r="J17"/>
  <c r="L18" s="1"/>
  <c r="N19" i="3"/>
  <c r="D12" i="2"/>
  <c r="N21" i="6"/>
  <c r="N23"/>
  <c r="L22" i="3"/>
  <c r="N20"/>
  <c r="E18" i="4"/>
  <c r="L16" s="1"/>
  <c r="E18" i="3"/>
  <c r="N16" s="1"/>
  <c r="J22" i="6"/>
  <c r="E17"/>
  <c r="N18" s="1"/>
  <c r="E23" i="5"/>
  <c r="L24" s="1"/>
  <c r="N19" i="4"/>
  <c r="E19" i="5" l="1"/>
  <c r="L20" s="1"/>
  <c r="E21" i="3"/>
  <c r="N22" s="1"/>
  <c r="E20" i="4"/>
  <c r="L21" s="1"/>
  <c r="Y12" i="2"/>
  <c r="D14"/>
  <c r="J16"/>
  <c r="H12"/>
  <c r="M14"/>
  <c r="AB13"/>
  <c r="S11"/>
  <c r="K12"/>
  <c r="J12" s="1"/>
  <c r="AG10"/>
  <c r="Y8"/>
  <c r="D15"/>
  <c r="AB9"/>
  <c r="P14"/>
  <c r="G11"/>
  <c r="M9"/>
  <c r="AG11"/>
  <c r="J8"/>
  <c r="AB15"/>
  <c r="T14"/>
  <c r="S14"/>
  <c r="M12"/>
  <c r="AH12"/>
  <c r="H10"/>
  <c r="G10" s="1"/>
  <c r="P13"/>
  <c r="AH13"/>
  <c r="M10"/>
  <c r="AH8"/>
  <c r="G8"/>
  <c r="E9"/>
  <c r="AG8"/>
  <c r="AH9"/>
  <c r="S16"/>
  <c r="J18" i="3"/>
  <c r="L16" s="1"/>
  <c r="J24" i="5"/>
  <c r="N25" s="1"/>
  <c r="J23" i="4"/>
  <c r="N24" s="1"/>
  <c r="J16"/>
  <c r="L17" s="1"/>
  <c r="J21" i="3"/>
  <c r="J22" i="5"/>
  <c r="L23" s="1"/>
  <c r="J18"/>
  <c r="J18" i="4"/>
  <c r="J23" i="3"/>
  <c r="N24" s="1"/>
  <c r="G14" i="2"/>
  <c r="AH14"/>
  <c r="J24" i="3"/>
  <c r="J17" i="5"/>
  <c r="L18" s="1"/>
  <c r="J24" i="4"/>
  <c r="N23" s="1"/>
  <c r="J20" i="3"/>
  <c r="N21" s="1"/>
  <c r="J20" i="4"/>
  <c r="N21" s="1"/>
  <c r="J20" i="5"/>
  <c r="L21" s="1"/>
  <c r="AG12" i="2"/>
  <c r="AI12" s="1"/>
  <c r="G12"/>
  <c r="AE12" s="1"/>
  <c r="AE8"/>
  <c r="AF8"/>
  <c r="AD8"/>
  <c r="J22" i="4"/>
  <c r="J19" i="5"/>
  <c r="N20" s="1"/>
  <c r="J22" i="3"/>
  <c r="L23" s="1"/>
  <c r="AG9" i="2"/>
  <c r="D9"/>
  <c r="L19" i="3"/>
  <c r="AF12" i="2"/>
  <c r="G13"/>
  <c r="J17" i="3"/>
  <c r="N18" s="1"/>
  <c r="T15" i="2"/>
  <c r="AH15" s="1"/>
  <c r="E16" i="6"/>
  <c r="L17" s="1"/>
  <c r="E21"/>
  <c r="N22" s="1"/>
  <c r="J18"/>
  <c r="L19" s="1"/>
  <c r="E23" i="3"/>
  <c r="L24" s="1"/>
  <c r="X16" i="2"/>
  <c r="Y16" s="1"/>
  <c r="F15"/>
  <c r="K11"/>
  <c r="E10"/>
  <c r="S9"/>
  <c r="AE9" s="1"/>
  <c r="E20" i="5"/>
  <c r="N21" s="1"/>
  <c r="O15" i="2"/>
  <c r="P15" s="1"/>
  <c r="Y14"/>
  <c r="L13"/>
  <c r="S12"/>
  <c r="AD12" s="1"/>
  <c r="Y9"/>
  <c r="AG14"/>
  <c r="E24" i="4"/>
  <c r="J19" i="6"/>
  <c r="N20" s="1"/>
  <c r="E16" i="2"/>
  <c r="E24" i="6"/>
  <c r="E24" i="5"/>
  <c r="L25" s="1"/>
  <c r="E18"/>
  <c r="W16" i="2"/>
  <c r="V16" s="1"/>
  <c r="AI8" l="1"/>
  <c r="AI9"/>
  <c r="AJ8"/>
  <c r="AI14"/>
  <c r="AJ12"/>
  <c r="AK12" s="1"/>
  <c r="AF14"/>
  <c r="AE14"/>
  <c r="G15"/>
  <c r="L19" i="5"/>
  <c r="N17"/>
  <c r="S15" i="2"/>
  <c r="AD15" s="1"/>
  <c r="D16"/>
  <c r="AH16"/>
  <c r="J11"/>
  <c r="AH11"/>
  <c r="AI11" s="1"/>
  <c r="N16" i="4"/>
  <c r="L19"/>
  <c r="AF9" i="2"/>
  <c r="AD9"/>
  <c r="AG16"/>
  <c r="AG13"/>
  <c r="AI13" s="1"/>
  <c r="M13"/>
  <c r="AF13" s="1"/>
  <c r="L17" i="5"/>
  <c r="N19"/>
  <c r="AH10" i="2"/>
  <c r="AI10" s="1"/>
  <c r="D10"/>
  <c r="AD14"/>
  <c r="AG15"/>
  <c r="AI15" s="1"/>
  <c r="AE13"/>
  <c r="AK8" l="1"/>
  <c r="AM8"/>
  <c r="AI16"/>
  <c r="AJ14"/>
  <c r="AM14" s="1"/>
  <c r="AM12"/>
  <c r="AJ9"/>
  <c r="AE15"/>
  <c r="AF11"/>
  <c r="AD11"/>
  <c r="AE11"/>
  <c r="AD13"/>
  <c r="AJ13" s="1"/>
  <c r="AF15"/>
  <c r="AJ15" s="1"/>
  <c r="AD10"/>
  <c r="AF10"/>
  <c r="AE10"/>
  <c r="AE16"/>
  <c r="AD16"/>
  <c r="AF16"/>
  <c r="AK14" l="1"/>
  <c r="AJ11"/>
  <c r="AM11" s="1"/>
  <c r="AK15"/>
  <c r="AM15"/>
  <c r="AK9"/>
  <c r="AM9"/>
  <c r="AJ16"/>
  <c r="AJ10"/>
  <c r="AK13"/>
  <c r="AM13"/>
  <c r="AK11" l="1"/>
  <c r="AK16"/>
  <c r="AM16"/>
  <c r="AM10"/>
  <c r="AK10"/>
  <c r="AL10" l="1"/>
  <c r="AL15"/>
  <c r="AL8"/>
  <c r="AL14"/>
  <c r="AL13"/>
  <c r="AL11"/>
  <c r="AL12"/>
  <c r="AL9"/>
  <c r="AL16"/>
</calcChain>
</file>

<file path=xl/sharedStrings.xml><?xml version="1.0" encoding="utf-8"?>
<sst xmlns="http://schemas.openxmlformats.org/spreadsheetml/2006/main" count="463" uniqueCount="103">
  <si>
    <t>リーグ戦名</t>
  </si>
  <si>
    <t>運営責任チーム</t>
  </si>
  <si>
    <t>第一節情報入力</t>
  </si>
  <si>
    <t>開催日</t>
  </si>
  <si>
    <t>平成27年9月6日(日)</t>
  </si>
  <si>
    <t>会場</t>
  </si>
  <si>
    <t>参加チーム</t>
  </si>
  <si>
    <t>午前会場責任チーム</t>
  </si>
  <si>
    <t>北里</t>
  </si>
  <si>
    <t>午後会場責任チーム</t>
  </si>
  <si>
    <t>桐原</t>
  </si>
  <si>
    <t>第二節情報</t>
  </si>
  <si>
    <t>八日市北</t>
  </si>
  <si>
    <t>竜王B</t>
  </si>
  <si>
    <t>第三節情報</t>
  </si>
  <si>
    <t>第四節情報</t>
  </si>
  <si>
    <t>勝</t>
  </si>
  <si>
    <t>○</t>
  </si>
  <si>
    <t>勝点</t>
  </si>
  <si>
    <t>引</t>
  </si>
  <si>
    <t>△</t>
  </si>
  <si>
    <t>負</t>
  </si>
  <si>
    <t>●</t>
  </si>
  <si>
    <t>チーム名</t>
  </si>
  <si>
    <t>分</t>
  </si>
  <si>
    <t>得点</t>
  </si>
  <si>
    <t>失点</t>
  </si>
  <si>
    <t>得失点差</t>
  </si>
  <si>
    <t>順位</t>
  </si>
  <si>
    <t>第１節</t>
  </si>
  <si>
    <t>日      程</t>
  </si>
  <si>
    <t>会      場</t>
  </si>
  <si>
    <t>試合時間</t>
  </si>
  <si>
    <t>20分ー5分ー20分　（８人制）</t>
  </si>
  <si>
    <t>コート</t>
  </si>
  <si>
    <t>68m×50m（基本）</t>
  </si>
  <si>
    <t>（ペナルティエリア12m、ペナルティマーク8m、</t>
  </si>
  <si>
    <t>ペナルティアーク半径7m、ゴールエリア4m、センターサークル半径7m）</t>
  </si>
  <si>
    <t>会場準備</t>
  </si>
  <si>
    <t>会場準備は第一試合、第二試合の４チーム</t>
  </si>
  <si>
    <t>後始末</t>
  </si>
  <si>
    <t>後始末は最終試合の2チームで行う。</t>
  </si>
  <si>
    <t>会場責任</t>
  </si>
  <si>
    <t>２チームが午前・午後に分担し、担当する。</t>
  </si>
  <si>
    <t>午前担当：</t>
  </si>
  <si>
    <t>午後担当：</t>
  </si>
  <si>
    <t>ＮＯ</t>
  </si>
  <si>
    <t>対戦カード</t>
  </si>
  <si>
    <t>審判</t>
  </si>
  <si>
    <t>予備審判</t>
  </si>
  <si>
    <t>9:00～</t>
  </si>
  <si>
    <t>ｖｓ</t>
  </si>
  <si>
    <t>9:50～</t>
  </si>
  <si>
    <t>10：45～</t>
  </si>
  <si>
    <t>11：35～</t>
  </si>
  <si>
    <t>12:30～</t>
  </si>
  <si>
    <t>13:20～</t>
  </si>
  <si>
    <t>14:10～</t>
  </si>
  <si>
    <t>15:05～</t>
  </si>
  <si>
    <t>15:55～</t>
  </si>
  <si>
    <t>留意事項</t>
  </si>
  <si>
    <r>
      <t>○会場準備：</t>
    </r>
    <r>
      <rPr>
        <u/>
        <sz val="11"/>
        <rFont val="ＭＳ Ｐ明朝"/>
        <family val="1"/>
        <charset val="128"/>
      </rPr>
      <t>午前８時より第一試合、第二試合の４チーム</t>
    </r>
  </si>
  <si>
    <t>○会場後始末：最終試合の２チームで行う。（トンボかけも）</t>
  </si>
  <si>
    <t>※会場責任チームは、試合結果を責任チームまで連絡して下さい。</t>
  </si>
  <si>
    <t>第2節</t>
  </si>
  <si>
    <r>
      <t>○会場準備：</t>
    </r>
    <r>
      <rPr>
        <u/>
        <sz val="11"/>
        <rFont val="ＭＳ Ｐ明朝"/>
        <family val="1"/>
        <charset val="128"/>
      </rPr>
      <t>午前８時より行い、第一試合、第二試合の４チームが</t>
    </r>
    <r>
      <rPr>
        <sz val="11"/>
        <rFont val="ＭＳ Ｐ明朝"/>
        <family val="1"/>
        <charset val="128"/>
      </rPr>
      <t>参加する。</t>
    </r>
  </si>
  <si>
    <t>第3節</t>
  </si>
  <si>
    <t>20分ー５分ー20分　（８人制）</t>
  </si>
  <si>
    <t>○会場準備：午前８時より行い、第一試合、第二試合の４チームが参加する。</t>
  </si>
  <si>
    <t>第4節</t>
  </si>
  <si>
    <t>○雨天で中止の場合は、各チームへ午前７時３０分までに連絡する。</t>
  </si>
  <si>
    <t>※小雨決行とする</t>
  </si>
  <si>
    <r>
      <t>○会場準備：</t>
    </r>
    <r>
      <rPr>
        <u/>
        <sz val="11"/>
        <rFont val="ＭＳ Ｐ明朝"/>
        <family val="1"/>
        <charset val="128"/>
      </rPr>
      <t>午前８時より行い、各チーム１名</t>
    </r>
    <r>
      <rPr>
        <sz val="11"/>
        <rFont val="ＭＳ Ｐ明朝"/>
        <family val="1"/>
        <charset val="128"/>
      </rPr>
      <t>が参加する。</t>
    </r>
  </si>
  <si>
    <t>９：００～</t>
  </si>
  <si>
    <t>Ａ</t>
  </si>
  <si>
    <t>B</t>
  </si>
  <si>
    <t>９：４０～</t>
  </si>
  <si>
    <t>C</t>
  </si>
  <si>
    <t>D</t>
  </si>
  <si>
    <t>１０：２０～</t>
  </si>
  <si>
    <t>E</t>
  </si>
  <si>
    <t>F</t>
  </si>
  <si>
    <t>１１：００～</t>
  </si>
  <si>
    <t>G</t>
  </si>
  <si>
    <t>H</t>
  </si>
  <si>
    <t>１１：４０～</t>
  </si>
  <si>
    <t>I</t>
  </si>
  <si>
    <t>１２：２０～</t>
  </si>
  <si>
    <t>１３：００～</t>
  </si>
  <si>
    <t>１３：４０～</t>
  </si>
  <si>
    <t>14：2０～</t>
  </si>
  <si>
    <t>１４：２０～</t>
  </si>
  <si>
    <t>主審</t>
  </si>
  <si>
    <t>A</t>
  </si>
  <si>
    <t>多賀</t>
    <rPh sb="0" eb="2">
      <t>タガ</t>
    </rPh>
    <phoneticPr fontId="29"/>
  </si>
  <si>
    <t>旭森</t>
    <rPh sb="0" eb="1">
      <t>アサヒ</t>
    </rPh>
    <rPh sb="1" eb="2">
      <t>モリ</t>
    </rPh>
    <phoneticPr fontId="29"/>
  </si>
  <si>
    <t>日野B</t>
    <rPh sb="0" eb="2">
      <t>ヒノ</t>
    </rPh>
    <phoneticPr fontId="29"/>
  </si>
  <si>
    <r>
      <t>湖東ブロックU-12_3</t>
    </r>
    <r>
      <rPr>
        <sz val="11"/>
        <rFont val="ＭＳ Ｐゴシック"/>
        <family val="3"/>
        <charset val="128"/>
      </rPr>
      <t>部</t>
    </r>
    <r>
      <rPr>
        <sz val="11"/>
        <rFont val="ＭＳ Ｐゴシック"/>
        <family val="3"/>
        <charset val="128"/>
      </rPr>
      <t>A後</t>
    </r>
    <r>
      <rPr>
        <sz val="11"/>
        <rFont val="ＭＳ Ｐゴシック"/>
        <family val="3"/>
        <charset val="128"/>
      </rPr>
      <t>期リーグ戦</t>
    </r>
    <rPh sb="14" eb="16">
      <t>コウキ</t>
    </rPh>
    <phoneticPr fontId="29"/>
  </si>
  <si>
    <t>荒神山グランドBコート</t>
    <phoneticPr fontId="29"/>
  </si>
  <si>
    <t>PUREDU　SHIGA U12</t>
    <phoneticPr fontId="29"/>
  </si>
  <si>
    <r>
      <t>彦根FC</t>
    </r>
    <r>
      <rPr>
        <sz val="11"/>
        <rFont val="ＭＳ Ｐゴシック"/>
        <family val="3"/>
        <charset val="128"/>
      </rPr>
      <t>B</t>
    </r>
    <rPh sb="0" eb="2">
      <t>ヒコネ</t>
    </rPh>
    <phoneticPr fontId="29"/>
  </si>
  <si>
    <t>20分ー５分ー20分　（８人制）</t>
    <phoneticPr fontId="29"/>
  </si>
  <si>
    <t>PREDU</t>
    <phoneticPr fontId="29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</si>
</sst>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#,###"/>
    <numFmt numFmtId="178" formatCode="[&lt;=999]000;[&lt;=9999]000\-00;000\-0000"/>
  </numFmts>
  <fonts count="30"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6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Down="1">
      <left style="double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5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3" fillId="2" borderId="0" applyProtection="0"/>
    <xf numFmtId="0" fontId="3" fillId="3" borderId="0" applyProtection="0"/>
    <xf numFmtId="0" fontId="3" fillId="4" borderId="0" applyProtection="0"/>
    <xf numFmtId="0" fontId="3" fillId="5" borderId="0" applyProtection="0"/>
    <xf numFmtId="0" fontId="3" fillId="6" borderId="0" applyProtection="0"/>
    <xf numFmtId="0" fontId="3" fillId="7" borderId="0" applyProtection="0"/>
    <xf numFmtId="0" fontId="3" fillId="8" borderId="0" applyProtection="0"/>
    <xf numFmtId="0" fontId="3" fillId="9" borderId="0" applyProtection="0"/>
    <xf numFmtId="0" fontId="3" fillId="10" borderId="0" applyProtection="0"/>
    <xf numFmtId="0" fontId="3" fillId="5" borderId="0" applyProtection="0"/>
    <xf numFmtId="0" fontId="3" fillId="8" borderId="0" applyProtection="0"/>
    <xf numFmtId="0" fontId="3" fillId="11" borderId="0" applyProtection="0"/>
    <xf numFmtId="0" fontId="6" fillId="12" borderId="0" applyProtection="0"/>
    <xf numFmtId="0" fontId="6" fillId="9" borderId="0" applyProtection="0"/>
    <xf numFmtId="0" fontId="6" fillId="10" borderId="0" applyProtection="0"/>
    <xf numFmtId="0" fontId="6" fillId="13" borderId="0" applyProtection="0"/>
    <xf numFmtId="0" fontId="6" fillId="14" borderId="0" applyProtection="0"/>
    <xf numFmtId="0" fontId="6" fillId="15" borderId="0" applyProtection="0"/>
    <xf numFmtId="0" fontId="6" fillId="16" borderId="0" applyProtection="0"/>
    <xf numFmtId="0" fontId="6" fillId="17" borderId="0" applyProtection="0"/>
    <xf numFmtId="0" fontId="6" fillId="18" borderId="0" applyProtection="0"/>
    <xf numFmtId="0" fontId="6" fillId="13" borderId="0" applyProtection="0"/>
    <xf numFmtId="0" fontId="6" fillId="14" borderId="0" applyProtection="0"/>
    <xf numFmtId="0" fontId="6" fillId="19" borderId="0" applyProtection="0"/>
    <xf numFmtId="0" fontId="10" fillId="0" borderId="0" applyProtection="0"/>
    <xf numFmtId="0" fontId="13" fillId="20" borderId="1" applyProtection="0"/>
    <xf numFmtId="0" fontId="8" fillId="21" borderId="0" applyProtection="0"/>
    <xf numFmtId="0" fontId="28" fillId="22" borderId="2" applyProtection="0"/>
    <xf numFmtId="0" fontId="7" fillId="0" borderId="3" applyProtection="0"/>
    <xf numFmtId="0" fontId="14" fillId="3" borderId="0" applyProtection="0"/>
    <xf numFmtId="0" fontId="18" fillId="23" borderId="4" applyProtection="0"/>
    <xf numFmtId="0" fontId="16" fillId="0" borderId="0" applyProtection="0"/>
    <xf numFmtId="0" fontId="9" fillId="0" borderId="5" applyProtection="0"/>
    <xf numFmtId="0" fontId="17" fillId="0" borderId="6" applyProtection="0"/>
    <xf numFmtId="0" fontId="5" fillId="0" borderId="7" applyProtection="0"/>
    <xf numFmtId="0" fontId="5" fillId="0" borderId="0" applyProtection="0"/>
    <xf numFmtId="0" fontId="12" fillId="0" borderId="8" applyProtection="0"/>
    <xf numFmtId="0" fontId="4" fillId="23" borderId="9" applyProtection="0"/>
    <xf numFmtId="0" fontId="19" fillId="0" borderId="0" applyProtection="0"/>
    <xf numFmtId="0" fontId="11" fillId="7" borderId="4" applyProtection="0"/>
    <xf numFmtId="0" fontId="28" fillId="0" borderId="0" applyProtection="0">
      <alignment vertical="center"/>
    </xf>
    <xf numFmtId="0" fontId="15" fillId="4" borderId="0" applyProtection="0"/>
  </cellStyleXfs>
  <cellXfs count="148">
    <xf numFmtId="0" fontId="0" fillId="0" borderId="0" xfId="0"/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distributed" vertical="center" wrapText="1"/>
    </xf>
    <xf numFmtId="0" fontId="0" fillId="0" borderId="0" xfId="0" applyNumberFormat="1" applyFont="1" applyFill="1" applyBorder="1" applyAlignment="1">
      <alignment horizontal="distributed" vertical="center" wrapText="1" shrinkToFit="1"/>
    </xf>
    <xf numFmtId="0" fontId="0" fillId="0" borderId="0" xfId="0" applyNumberFormat="1" applyFont="1" applyFill="1" applyBorder="1" applyAlignment="1">
      <alignment horizontal="distributed" vertical="center"/>
    </xf>
    <xf numFmtId="0" fontId="0" fillId="0" borderId="10" xfId="0" applyNumberFormat="1" applyFont="1" applyFill="1" applyBorder="1" applyAlignment="1"/>
    <xf numFmtId="0" fontId="0" fillId="0" borderId="10" xfId="0" applyNumberFormat="1" applyFont="1" applyFill="1" applyBorder="1" applyAlignment="1">
      <alignment horizontal="distributed" vertical="center" wrapText="1"/>
    </xf>
    <xf numFmtId="0" fontId="0" fillId="0" borderId="10" xfId="0" applyNumberFormat="1" applyFont="1" applyFill="1" applyBorder="1" applyAlignment="1">
      <alignment horizontal="distributed" vertical="center" wrapText="1" shrinkToFit="1"/>
    </xf>
    <xf numFmtId="0" fontId="0" fillId="0" borderId="10" xfId="0" applyNumberFormat="1" applyFont="1" applyFill="1" applyBorder="1" applyAlignment="1">
      <alignment horizontal="distributed" vertical="center"/>
    </xf>
    <xf numFmtId="0" fontId="0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22" fillId="0" borderId="0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horizontal="center" vertical="center" shrinkToFit="1"/>
    </xf>
    <xf numFmtId="0" fontId="0" fillId="0" borderId="13" xfId="41" applyNumberFormat="1" applyFont="1" applyFill="1" applyBorder="1" applyAlignment="1">
      <alignment horizontal="right" vertical="center"/>
    </xf>
    <xf numFmtId="0" fontId="0" fillId="0" borderId="14" xfId="41" applyNumberFormat="1" applyFont="1" applyFill="1" applyBorder="1" applyAlignment="1">
      <alignment horizontal="right" vertical="center"/>
    </xf>
    <xf numFmtId="0" fontId="0" fillId="0" borderId="15" xfId="0" applyNumberFormat="1" applyFont="1" applyFill="1" applyBorder="1" applyAlignment="1">
      <alignment horizontal="center" vertical="center" shrinkToFit="1"/>
    </xf>
    <xf numFmtId="0" fontId="0" fillId="0" borderId="16" xfId="41" applyNumberFormat="1" applyFont="1" applyFill="1" applyBorder="1" applyAlignment="1">
      <alignment horizontal="right" vertical="center"/>
    </xf>
    <xf numFmtId="0" fontId="0" fillId="0" borderId="17" xfId="0" applyNumberFormat="1" applyFont="1" applyFill="1" applyBorder="1" applyAlignment="1">
      <alignment horizontal="center" vertical="center" shrinkToFit="1"/>
    </xf>
    <xf numFmtId="0" fontId="0" fillId="0" borderId="18" xfId="0" applyNumberFormat="1" applyFont="1" applyFill="1" applyBorder="1" applyAlignment="1">
      <alignment horizontal="center" vertical="center"/>
    </xf>
    <xf numFmtId="0" fontId="0" fillId="0" borderId="19" xfId="0" applyNumberFormat="1" applyFont="1" applyFill="1" applyBorder="1" applyAlignment="1">
      <alignment horizontal="center" vertical="center" shrinkToFit="1"/>
    </xf>
    <xf numFmtId="0" fontId="23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5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0" xfId="0" applyNumberFormat="1" applyFont="1" applyFill="1" applyBorder="1" applyAlignment="1" applyProtection="1">
      <alignment vertical="center"/>
      <protection locked="0"/>
    </xf>
    <xf numFmtId="0" fontId="0" fillId="0" borderId="20" xfId="0" applyNumberFormat="1" applyFont="1" applyFill="1" applyBorder="1" applyAlignment="1"/>
    <xf numFmtId="0" fontId="0" fillId="0" borderId="21" xfId="0" applyNumberFormat="1" applyFont="1" applyFill="1" applyBorder="1" applyAlignment="1"/>
    <xf numFmtId="0" fontId="0" fillId="0" borderId="22" xfId="0" applyNumberFormat="1" applyFont="1" applyFill="1" applyBorder="1" applyAlignment="1"/>
    <xf numFmtId="0" fontId="0" fillId="0" borderId="23" xfId="0" applyNumberFormat="1" applyFont="1" applyFill="1" applyBorder="1" applyAlignment="1"/>
    <xf numFmtId="0" fontId="0" fillId="0" borderId="24" xfId="0" applyNumberFormat="1" applyFont="1" applyFill="1" applyBorder="1" applyAlignment="1"/>
    <xf numFmtId="0" fontId="0" fillId="0" borderId="25" xfId="0" applyNumberFormat="1" applyFont="1" applyFill="1" applyBorder="1" applyAlignment="1"/>
    <xf numFmtId="0" fontId="0" fillId="0" borderId="26" xfId="0" applyNumberFormat="1" applyFont="1" applyFill="1" applyBorder="1" applyAlignment="1"/>
    <xf numFmtId="0" fontId="0" fillId="0" borderId="27" xfId="0" applyNumberFormat="1" applyFont="1" applyFill="1" applyBorder="1" applyAlignment="1"/>
    <xf numFmtId="0" fontId="0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4" fontId="0" fillId="0" borderId="28" xfId="0" applyNumberFormat="1" applyFont="1" applyFill="1" applyBorder="1" applyAlignment="1" applyProtection="1">
      <alignment horizontal="left"/>
      <protection locked="0"/>
    </xf>
    <xf numFmtId="0" fontId="0" fillId="0" borderId="14" xfId="0" applyNumberFormat="1" applyFont="1" applyFill="1" applyBorder="1" applyAlignment="1">
      <alignment horizontal="right" vertical="center"/>
    </xf>
    <xf numFmtId="0" fontId="0" fillId="0" borderId="29" xfId="0" applyNumberFormat="1" applyFont="1" applyFill="1" applyBorder="1" applyAlignment="1">
      <alignment horizontal="right" vertical="center"/>
    </xf>
    <xf numFmtId="0" fontId="0" fillId="0" borderId="19" xfId="0" applyNumberFormat="1" applyFont="1" applyFill="1" applyBorder="1" applyAlignment="1">
      <alignment horizontal="right" vertical="center"/>
    </xf>
    <xf numFmtId="0" fontId="0" fillId="24" borderId="30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horizontal="right" vertical="center"/>
    </xf>
    <xf numFmtId="0" fontId="0" fillId="0" borderId="31" xfId="0" applyNumberFormat="1" applyFont="1" applyFill="1" applyBorder="1" applyAlignment="1"/>
    <xf numFmtId="0" fontId="0" fillId="0" borderId="32" xfId="0" applyNumberFormat="1" applyFont="1" applyFill="1" applyBorder="1" applyAlignment="1"/>
    <xf numFmtId="14" fontId="0" fillId="0" borderId="33" xfId="0" applyNumberFormat="1" applyFont="1" applyFill="1" applyBorder="1" applyAlignment="1" applyProtection="1">
      <protection locked="0"/>
    </xf>
    <xf numFmtId="177" fontId="0" fillId="0" borderId="17" xfId="0" applyNumberFormat="1" applyFont="1" applyFill="1" applyBorder="1" applyAlignment="1">
      <alignment horizontal="center" vertical="center" shrinkToFit="1"/>
    </xf>
    <xf numFmtId="0" fontId="0" fillId="0" borderId="34" xfId="0" applyNumberFormat="1" applyFont="1" applyFill="1" applyBorder="1" applyAlignment="1">
      <alignment horizontal="center" vertical="center" shrinkToFit="1"/>
    </xf>
    <xf numFmtId="177" fontId="0" fillId="0" borderId="34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center"/>
    </xf>
    <xf numFmtId="0" fontId="0" fillId="24" borderId="0" xfId="0" applyNumberFormat="1" applyFont="1" applyFill="1" applyBorder="1" applyAlignment="1"/>
    <xf numFmtId="0" fontId="0" fillId="25" borderId="0" xfId="0" applyNumberFormat="1" applyFont="1" applyFill="1" applyBorder="1" applyAlignment="1"/>
    <xf numFmtId="0" fontId="0" fillId="0" borderId="35" xfId="0" applyNumberFormat="1" applyFont="1" applyFill="1" applyBorder="1" applyAlignment="1" applyProtection="1">
      <alignment shrinkToFit="1"/>
      <protection locked="0"/>
    </xf>
    <xf numFmtId="0" fontId="0" fillId="0" borderId="36" xfId="0" applyNumberFormat="1" applyFont="1" applyFill="1" applyBorder="1" applyAlignment="1" applyProtection="1">
      <alignment shrinkToFit="1"/>
      <protection locked="0"/>
    </xf>
    <xf numFmtId="0" fontId="28" fillId="0" borderId="35" xfId="0" applyNumberFormat="1" applyFont="1" applyFill="1" applyBorder="1" applyAlignment="1" applyProtection="1">
      <alignment shrinkToFit="1"/>
      <protection locked="0"/>
    </xf>
    <xf numFmtId="0" fontId="28" fillId="0" borderId="24" xfId="0" applyNumberFormat="1" applyFont="1" applyFill="1" applyBorder="1" applyAlignment="1" applyProtection="1">
      <protection locked="0"/>
    </xf>
    <xf numFmtId="0" fontId="28" fillId="0" borderId="37" xfId="0" applyNumberFormat="1" applyFont="1" applyFill="1" applyBorder="1" applyAlignment="1" applyProtection="1">
      <protection locked="0"/>
    </xf>
    <xf numFmtId="0" fontId="0" fillId="0" borderId="35" xfId="0" applyNumberFormat="1" applyFill="1" applyBorder="1" applyAlignment="1" applyProtection="1">
      <alignment shrinkToFit="1"/>
      <protection locked="0"/>
    </xf>
    <xf numFmtId="0" fontId="0" fillId="0" borderId="0" xfId="0" applyNumberFormat="1" applyFill="1" applyBorder="1" applyAlignment="1">
      <alignment vertical="center"/>
    </xf>
    <xf numFmtId="0" fontId="0" fillId="0" borderId="38" xfId="0" applyNumberFormat="1" applyFont="1" applyFill="1" applyBorder="1" applyAlignment="1">
      <alignment horizontal="center"/>
    </xf>
    <xf numFmtId="0" fontId="0" fillId="0" borderId="39" xfId="0" applyNumberFormat="1" applyFont="1" applyFill="1" applyBorder="1" applyAlignment="1">
      <alignment horizontal="center"/>
    </xf>
    <xf numFmtId="0" fontId="0" fillId="0" borderId="26" xfId="0" applyNumberFormat="1" applyFont="1" applyFill="1" applyBorder="1" applyAlignment="1">
      <alignment horizontal="center"/>
    </xf>
    <xf numFmtId="0" fontId="0" fillId="0" borderId="27" xfId="0" applyNumberFormat="1" applyFont="1" applyFill="1" applyBorder="1" applyAlignment="1">
      <alignment horizontal="center"/>
    </xf>
    <xf numFmtId="0" fontId="27" fillId="23" borderId="0" xfId="0" applyNumberFormat="1" applyFont="1" applyFill="1" applyBorder="1" applyAlignment="1" applyProtection="1">
      <alignment horizontal="center" vertical="center"/>
      <protection locked="0"/>
    </xf>
    <xf numFmtId="0" fontId="0" fillId="23" borderId="0" xfId="0" applyNumberFormat="1" applyFont="1" applyFill="1" applyBorder="1" applyAlignment="1" applyProtection="1">
      <alignment horizontal="center"/>
      <protection locked="0"/>
    </xf>
    <xf numFmtId="0" fontId="0" fillId="0" borderId="48" xfId="0" applyNumberFormat="1" applyFont="1" applyFill="1" applyBorder="1" applyAlignment="1">
      <alignment horizontal="center" vertical="center"/>
    </xf>
    <xf numFmtId="0" fontId="0" fillId="0" borderId="56" xfId="0" applyNumberFormat="1" applyFont="1" applyFill="1" applyBorder="1" applyAlignment="1">
      <alignment horizontal="center" vertical="center"/>
    </xf>
    <xf numFmtId="0" fontId="0" fillId="0" borderId="57" xfId="0" applyNumberFormat="1" applyFont="1" applyFill="1" applyBorder="1" applyAlignment="1">
      <alignment horizontal="center" vertical="center"/>
    </xf>
    <xf numFmtId="0" fontId="0" fillId="0" borderId="58" xfId="0" applyNumberFormat="1" applyFont="1" applyFill="1" applyBorder="1" applyAlignment="1">
      <alignment horizontal="center" vertical="center"/>
    </xf>
    <xf numFmtId="0" fontId="0" fillId="0" borderId="48" xfId="0" applyNumberFormat="1" applyFont="1" applyFill="1" applyBorder="1" applyAlignment="1">
      <alignment horizontal="center" vertical="center" shrinkToFit="1"/>
    </xf>
    <xf numFmtId="0" fontId="0" fillId="0" borderId="18" xfId="0" applyNumberFormat="1" applyFont="1" applyFill="1" applyBorder="1" applyAlignment="1">
      <alignment horizontal="center" vertical="center" shrinkToFit="1"/>
    </xf>
    <xf numFmtId="0" fontId="0" fillId="0" borderId="56" xfId="0" applyNumberFormat="1" applyFont="1" applyFill="1" applyBorder="1" applyAlignment="1">
      <alignment horizontal="center" vertical="center" shrinkToFit="1"/>
    </xf>
    <xf numFmtId="0" fontId="0" fillId="0" borderId="60" xfId="0" applyNumberFormat="1" applyFont="1" applyFill="1" applyBorder="1" applyAlignment="1">
      <alignment horizontal="center" vertical="center" shrinkToFit="1"/>
    </xf>
    <xf numFmtId="0" fontId="0" fillId="0" borderId="61" xfId="0" applyNumberFormat="1" applyFont="1" applyFill="1" applyBorder="1" applyAlignment="1">
      <alignment horizontal="center" vertical="center" shrinkToFit="1"/>
    </xf>
    <xf numFmtId="0" fontId="0" fillId="0" borderId="62" xfId="0" applyNumberFormat="1" applyFont="1" applyFill="1" applyBorder="1" applyAlignment="1">
      <alignment horizontal="center" vertical="center" shrinkToFit="1"/>
    </xf>
    <xf numFmtId="0" fontId="0" fillId="0" borderId="18" xfId="0" applyNumberFormat="1" applyFont="1" applyFill="1" applyBorder="1" applyAlignment="1">
      <alignment shrinkToFit="1"/>
    </xf>
    <xf numFmtId="0" fontId="0" fillId="0" borderId="56" xfId="0" applyNumberFormat="1" applyFont="1" applyFill="1" applyBorder="1" applyAlignment="1">
      <alignment shrinkToFit="1"/>
    </xf>
    <xf numFmtId="0" fontId="0" fillId="0" borderId="55" xfId="0" applyNumberFormat="1" applyFont="1" applyFill="1" applyBorder="1" applyAlignment="1">
      <alignment shrinkToFit="1"/>
    </xf>
    <xf numFmtId="0" fontId="0" fillId="0" borderId="0" xfId="0" applyNumberFormat="1" applyFont="1" applyFill="1" applyBorder="1" applyAlignment="1">
      <alignment shrinkToFit="1"/>
    </xf>
    <xf numFmtId="0" fontId="0" fillId="0" borderId="59" xfId="0" applyNumberFormat="1" applyFont="1" applyFill="1" applyBorder="1" applyAlignment="1">
      <alignment shrinkToFit="1"/>
    </xf>
    <xf numFmtId="178" fontId="0" fillId="0" borderId="48" xfId="0" applyNumberFormat="1" applyFont="1" applyFill="1" applyBorder="1" applyAlignment="1">
      <alignment horizontal="center" vertical="center" shrinkToFit="1"/>
    </xf>
    <xf numFmtId="0" fontId="0" fillId="0" borderId="53" xfId="0" applyNumberFormat="1" applyFont="1" applyFill="1" applyBorder="1" applyAlignment="1">
      <alignment horizontal="center" vertical="center" wrapText="1"/>
    </xf>
    <xf numFmtId="0" fontId="0" fillId="0" borderId="54" xfId="0" applyNumberFormat="1" applyFont="1" applyFill="1" applyBorder="1" applyAlignment="1">
      <alignment horizontal="center" vertical="center" wrapText="1"/>
    </xf>
    <xf numFmtId="0" fontId="0" fillId="0" borderId="55" xfId="0" applyNumberFormat="1" applyFont="1" applyFill="1" applyBorder="1" applyAlignment="1">
      <alignment horizontal="center" vertical="center"/>
    </xf>
    <xf numFmtId="0" fontId="0" fillId="0" borderId="63" xfId="0" applyNumberFormat="1" applyFont="1" applyFill="1" applyBorder="1" applyAlignment="1">
      <alignment horizontal="center" vertical="center"/>
    </xf>
    <xf numFmtId="0" fontId="0" fillId="0" borderId="64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distributed" vertical="center" wrapText="1" shrinkToFit="1"/>
    </xf>
    <xf numFmtId="0" fontId="0" fillId="0" borderId="10" xfId="0" applyNumberFormat="1" applyFont="1" applyFill="1" applyBorder="1" applyAlignment="1">
      <alignment horizontal="distributed" vertical="center" wrapText="1" shrinkToFit="1"/>
    </xf>
    <xf numFmtId="0" fontId="0" fillId="0" borderId="55" xfId="0" applyNumberFormat="1" applyFont="1" applyFill="1" applyBorder="1" applyAlignment="1">
      <alignment horizontal="center"/>
    </xf>
    <xf numFmtId="0" fontId="0" fillId="0" borderId="57" xfId="0" applyNumberFormat="1" applyFont="1" applyFill="1" applyBorder="1" applyAlignment="1">
      <alignment horizontal="center" vertical="center" shrinkToFit="1"/>
    </xf>
    <xf numFmtId="0" fontId="0" fillId="0" borderId="10" xfId="0" applyNumberFormat="1" applyFont="1" applyFill="1" applyBorder="1" applyAlignment="1">
      <alignment horizontal="center" vertical="center" shrinkToFit="1"/>
    </xf>
    <xf numFmtId="0" fontId="0" fillId="0" borderId="58" xfId="0" applyNumberFormat="1" applyFont="1" applyFill="1" applyBorder="1" applyAlignment="1">
      <alignment horizontal="center" vertical="center" shrinkToFit="1"/>
    </xf>
    <xf numFmtId="0" fontId="0" fillId="0" borderId="18" xfId="0" applyNumberFormat="1" applyFont="1" applyFill="1" applyBorder="1" applyAlignment="1">
      <alignment horizontal="center" shrinkToFit="1"/>
    </xf>
    <xf numFmtId="0" fontId="0" fillId="0" borderId="56" xfId="0" applyNumberFormat="1" applyFont="1" applyFill="1" applyBorder="1" applyAlignment="1">
      <alignment horizontal="center" shrinkToFit="1"/>
    </xf>
    <xf numFmtId="0" fontId="0" fillId="0" borderId="55" xfId="0" applyNumberFormat="1" applyFont="1" applyFill="1" applyBorder="1" applyAlignment="1">
      <alignment horizontal="center" shrinkToFit="1"/>
    </xf>
    <xf numFmtId="0" fontId="0" fillId="0" borderId="0" xfId="0" applyNumberFormat="1" applyFont="1" applyFill="1" applyBorder="1" applyAlignment="1">
      <alignment horizontal="center" shrinkToFit="1"/>
    </xf>
    <xf numFmtId="0" fontId="0" fillId="0" borderId="59" xfId="0" applyNumberFormat="1" applyFont="1" applyFill="1" applyBorder="1" applyAlignment="1">
      <alignment horizontal="center" shrinkToFit="1"/>
    </xf>
    <xf numFmtId="0" fontId="0" fillId="0" borderId="53" xfId="0" applyNumberFormat="1" applyFont="1" applyFill="1" applyBorder="1" applyAlignment="1">
      <alignment horizontal="center" vertical="center"/>
    </xf>
    <xf numFmtId="0" fontId="0" fillId="0" borderId="54" xfId="0" applyNumberFormat="1" applyFont="1" applyFill="1" applyBorder="1" applyAlignment="1">
      <alignment horizontal="center" vertical="center"/>
    </xf>
    <xf numFmtId="0" fontId="0" fillId="0" borderId="46" xfId="0" applyNumberFormat="1" applyFont="1" applyFill="1" applyBorder="1" applyAlignment="1">
      <alignment horizontal="center" vertical="center" shrinkToFit="1"/>
    </xf>
    <xf numFmtId="0" fontId="0" fillId="0" borderId="43" xfId="0" applyNumberFormat="1" applyFont="1" applyFill="1" applyBorder="1" applyAlignment="1">
      <alignment horizontal="center" vertical="center" shrinkToFit="1"/>
    </xf>
    <xf numFmtId="0" fontId="0" fillId="0" borderId="44" xfId="0" applyNumberFormat="1" applyFont="1" applyFill="1" applyBorder="1" applyAlignment="1">
      <alignment horizontal="center" vertical="center" shrinkToFit="1"/>
    </xf>
    <xf numFmtId="0" fontId="0" fillId="0" borderId="4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0" xfId="0" applyNumberFormat="1" applyFont="1" applyFill="1" applyBorder="1" applyAlignment="1">
      <alignment horizontal="center" vertical="center" shrinkToFit="1"/>
    </xf>
    <xf numFmtId="0" fontId="0" fillId="0" borderId="51" xfId="0" applyNumberFormat="1" applyFont="1" applyFill="1" applyBorder="1" applyAlignment="1">
      <alignment horizontal="center" vertical="center" shrinkToFit="1"/>
    </xf>
    <xf numFmtId="0" fontId="0" fillId="0" borderId="52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distributed" vertical="center" wrapText="1"/>
    </xf>
    <xf numFmtId="0" fontId="0" fillId="0" borderId="10" xfId="0" applyNumberFormat="1" applyFont="1" applyFill="1" applyBorder="1" applyAlignment="1">
      <alignment horizontal="distributed" vertical="center" wrapText="1"/>
    </xf>
    <xf numFmtId="0" fontId="0" fillId="0" borderId="0" xfId="0" applyNumberFormat="1" applyFont="1" applyFill="1" applyBorder="1" applyAlignment="1">
      <alignment horizontal="distributed" vertical="center"/>
    </xf>
    <xf numFmtId="0" fontId="0" fillId="0" borderId="10" xfId="0" applyNumberFormat="1" applyFont="1" applyFill="1" applyBorder="1" applyAlignment="1">
      <alignment horizontal="distributed" vertical="center"/>
    </xf>
    <xf numFmtId="0" fontId="0" fillId="0" borderId="40" xfId="0" applyNumberFormat="1" applyFont="1" applyFill="1" applyBorder="1" applyAlignment="1">
      <alignment horizontal="center" vertical="center" shrinkToFit="1"/>
    </xf>
    <xf numFmtId="0" fontId="0" fillId="0" borderId="45" xfId="0" applyNumberFormat="1" applyFont="1" applyFill="1" applyBorder="1" applyAlignment="1">
      <alignment horizontal="center" vertical="center" shrinkToFit="1"/>
    </xf>
    <xf numFmtId="0" fontId="0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1" xfId="0" applyNumberFormat="1" applyFont="1" applyFill="1" applyBorder="1" applyAlignment="1">
      <alignment horizontal="center" vertical="center" shrinkToFit="1"/>
    </xf>
    <xf numFmtId="49" fontId="0" fillId="0" borderId="42" xfId="0" applyNumberFormat="1" applyFont="1" applyFill="1" applyBorder="1" applyAlignment="1">
      <alignment horizontal="center" vertical="center" shrinkToFit="1"/>
    </xf>
    <xf numFmtId="49" fontId="0" fillId="0" borderId="43" xfId="0" applyNumberFormat="1" applyFont="1" applyFill="1" applyBorder="1" applyAlignment="1">
      <alignment horizontal="center" vertical="center" shrinkToFit="1"/>
    </xf>
    <xf numFmtId="49" fontId="0" fillId="0" borderId="44" xfId="0" applyNumberFormat="1" applyFont="1" applyFill="1" applyBorder="1" applyAlignment="1">
      <alignment horizontal="center" vertical="center" shrinkToFit="1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41" xfId="0" applyNumberFormat="1" applyFont="1" applyFill="1" applyBorder="1" applyAlignment="1">
      <alignment horizontal="center" vertical="center"/>
    </xf>
    <xf numFmtId="0" fontId="0" fillId="0" borderId="40" xfId="0" applyNumberFormat="1" applyFont="1" applyFill="1" applyBorder="1" applyAlignment="1">
      <alignment horizontal="center"/>
    </xf>
    <xf numFmtId="0" fontId="0" fillId="0" borderId="12" xfId="0" applyNumberFormat="1" applyFont="1" applyFill="1" applyBorder="1" applyAlignment="1">
      <alignment horizontal="center"/>
    </xf>
    <xf numFmtId="0" fontId="0" fillId="0" borderId="41" xfId="0" applyNumberFormat="1" applyFont="1" applyFill="1" applyBorder="1" applyAlignment="1">
      <alignment horizontal="center"/>
    </xf>
    <xf numFmtId="0" fontId="2" fillId="0" borderId="40" xfId="0" applyNumberFormat="1" applyFont="1" applyFill="1" applyBorder="1" applyAlignment="1">
      <alignment horizontal="center" vertical="center" shrinkToFit="1"/>
    </xf>
    <xf numFmtId="0" fontId="2" fillId="0" borderId="11" xfId="0" applyNumberFormat="1" applyFont="1" applyFill="1" applyBorder="1" applyAlignment="1">
      <alignment horizontal="center" vertical="center" shrinkToFit="1"/>
    </xf>
    <xf numFmtId="0" fontId="2" fillId="0" borderId="12" xfId="0" applyNumberFormat="1" applyFont="1" applyFill="1" applyBorder="1" applyAlignment="1">
      <alignment horizontal="center" vertical="center" shrinkToFit="1"/>
    </xf>
    <xf numFmtId="0" fontId="2" fillId="0" borderId="41" xfId="0" applyNumberFormat="1" applyFont="1" applyFill="1" applyBorder="1" applyAlignment="1">
      <alignment horizontal="center" vertical="center" shrinkToFit="1"/>
    </xf>
    <xf numFmtId="0" fontId="2" fillId="0" borderId="11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005年Uﾘｰｸﾞ(H)ﾌﾞﾛｯｸ" xfId="41"/>
    <cellStyle name="良い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6"/>
  <sheetViews>
    <sheetView zoomScaleSheetLayoutView="100" workbookViewId="0">
      <selection activeCell="E9" sqref="E9"/>
    </sheetView>
  </sheetViews>
  <sheetFormatPr defaultColWidth="9" defaultRowHeight="13.5" customHeight="1"/>
  <cols>
    <col min="1" max="1" width="18.875" customWidth="1"/>
    <col min="2" max="2" width="27.5" customWidth="1"/>
    <col min="4" max="4" width="14.625" customWidth="1"/>
    <col min="5" max="5" width="17.75" customWidth="1"/>
  </cols>
  <sheetData>
    <row r="2" spans="1:5">
      <c r="A2" s="43" t="s">
        <v>0</v>
      </c>
      <c r="B2" s="67" t="s">
        <v>97</v>
      </c>
      <c r="D2" t="s">
        <v>1</v>
      </c>
      <c r="E2" t="s">
        <v>99</v>
      </c>
    </row>
    <row r="3" spans="1:5">
      <c r="C3" s="1"/>
      <c r="D3" s="1"/>
    </row>
    <row r="4" spans="1:5">
      <c r="A4" s="71" t="s">
        <v>2</v>
      </c>
      <c r="B4" s="72"/>
    </row>
    <row r="5" spans="1:5">
      <c r="A5" s="39" t="s">
        <v>3</v>
      </c>
      <c r="B5" s="49" t="s">
        <v>4</v>
      </c>
    </row>
    <row r="6" spans="1:5">
      <c r="A6" s="40" t="s">
        <v>5</v>
      </c>
      <c r="B6" s="68" t="s">
        <v>98</v>
      </c>
      <c r="D6" s="45"/>
      <c r="E6" s="46" t="s">
        <v>6</v>
      </c>
    </row>
    <row r="7" spans="1:5">
      <c r="A7" s="44" t="s">
        <v>7</v>
      </c>
      <c r="B7" s="55" t="str">
        <f>E11</f>
        <v>彦根FCB</v>
      </c>
      <c r="D7" s="42">
        <v>1</v>
      </c>
      <c r="E7" s="64" t="s">
        <v>8</v>
      </c>
    </row>
    <row r="8" spans="1:5">
      <c r="A8" s="41" t="s">
        <v>9</v>
      </c>
      <c r="B8" s="56" t="str">
        <f>E15</f>
        <v>竜王B</v>
      </c>
      <c r="D8" s="40">
        <v>2</v>
      </c>
      <c r="E8" s="69" t="s">
        <v>102</v>
      </c>
    </row>
    <row r="9" spans="1:5">
      <c r="D9" s="40">
        <v>3</v>
      </c>
      <c r="E9" s="64" t="s">
        <v>10</v>
      </c>
    </row>
    <row r="10" spans="1:5">
      <c r="A10" s="73" t="s">
        <v>11</v>
      </c>
      <c r="B10" s="74"/>
      <c r="D10" s="40">
        <v>4</v>
      </c>
      <c r="E10" s="66" t="s">
        <v>94</v>
      </c>
    </row>
    <row r="11" spans="1:5">
      <c r="A11" s="42" t="s">
        <v>3</v>
      </c>
      <c r="B11" s="57">
        <v>42270</v>
      </c>
      <c r="D11" s="40">
        <v>5</v>
      </c>
      <c r="E11" s="69" t="s">
        <v>100</v>
      </c>
    </row>
    <row r="12" spans="1:5">
      <c r="A12" s="40" t="s">
        <v>5</v>
      </c>
      <c r="B12" s="68" t="s">
        <v>98</v>
      </c>
      <c r="D12" s="40">
        <v>6</v>
      </c>
      <c r="E12" s="66" t="s">
        <v>95</v>
      </c>
    </row>
    <row r="13" spans="1:5">
      <c r="A13" s="44" t="s">
        <v>7</v>
      </c>
      <c r="B13" s="55" t="str">
        <f>E7</f>
        <v>北里</v>
      </c>
      <c r="D13" s="40">
        <v>7</v>
      </c>
      <c r="E13" s="64" t="s">
        <v>12</v>
      </c>
    </row>
    <row r="14" spans="1:5">
      <c r="A14" s="41" t="s">
        <v>9</v>
      </c>
      <c r="B14" s="56" t="str">
        <f>E10</f>
        <v>多賀</v>
      </c>
      <c r="D14" s="44">
        <v>8</v>
      </c>
      <c r="E14" s="66" t="s">
        <v>96</v>
      </c>
    </row>
    <row r="15" spans="1:5">
      <c r="D15" s="41">
        <v>9</v>
      </c>
      <c r="E15" s="65" t="s">
        <v>13</v>
      </c>
    </row>
    <row r="16" spans="1:5">
      <c r="A16" s="73" t="s">
        <v>14</v>
      </c>
      <c r="B16" s="74"/>
    </row>
    <row r="17" spans="1:2">
      <c r="A17" s="42" t="s">
        <v>3</v>
      </c>
      <c r="B17" s="57">
        <v>42273</v>
      </c>
    </row>
    <row r="18" spans="1:2">
      <c r="A18" s="40" t="s">
        <v>5</v>
      </c>
      <c r="B18" s="68" t="s">
        <v>98</v>
      </c>
    </row>
    <row r="19" spans="1:2">
      <c r="A19" s="44" t="s">
        <v>7</v>
      </c>
      <c r="B19" s="55" t="str">
        <f>E12</f>
        <v>旭森</v>
      </c>
    </row>
    <row r="20" spans="1:2">
      <c r="A20" s="41" t="s">
        <v>9</v>
      </c>
      <c r="B20" s="56" t="str">
        <f>E9</f>
        <v>桐原</v>
      </c>
    </row>
    <row r="22" spans="1:2">
      <c r="A22" s="73" t="s">
        <v>15</v>
      </c>
      <c r="B22" s="74"/>
    </row>
    <row r="23" spans="1:2">
      <c r="A23" s="42" t="s">
        <v>3</v>
      </c>
      <c r="B23" s="57">
        <v>42280</v>
      </c>
    </row>
    <row r="24" spans="1:2">
      <c r="A24" s="40" t="s">
        <v>5</v>
      </c>
      <c r="B24" s="68" t="s">
        <v>98</v>
      </c>
    </row>
    <row r="25" spans="1:2">
      <c r="A25" s="44" t="s">
        <v>7</v>
      </c>
      <c r="B25" s="55" t="str">
        <f>E14</f>
        <v>日野B</v>
      </c>
    </row>
    <row r="26" spans="1:2">
      <c r="A26" s="41" t="s">
        <v>9</v>
      </c>
      <c r="B26" s="56" t="str">
        <f>E8</f>
        <v>PREDU</v>
      </c>
    </row>
  </sheetData>
  <mergeCells count="4">
    <mergeCell ref="A4:B4"/>
    <mergeCell ref="A10:B10"/>
    <mergeCell ref="A16:B16"/>
    <mergeCell ref="A22:B22"/>
  </mergeCells>
  <phoneticPr fontId="29"/>
  <pageMargins left="0.69861111111111107" right="0.69861111111111107" top="0.75" bottom="0.75" header="0.3" footer="0.3"/>
  <pageSetup paperSize="9" firstPageNumber="4294963191" orientation="portrait" horizontalDpi="1200" verticalDpi="120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17"/>
  <sheetViews>
    <sheetView tabSelected="1" view="pageBreakPreview" zoomScaleNormal="100" workbookViewId="0">
      <selection activeCell="AP13" sqref="AP13"/>
    </sheetView>
  </sheetViews>
  <sheetFormatPr defaultColWidth="9" defaultRowHeight="13.5" customHeight="1"/>
  <cols>
    <col min="1" max="2" width="4.25" customWidth="1"/>
    <col min="3" max="29" width="2.875" customWidth="1"/>
    <col min="30" max="32" width="5.125" customWidth="1"/>
    <col min="33" max="33" width="6.5" customWidth="1"/>
    <col min="34" max="34" width="5.125" customWidth="1"/>
    <col min="35" max="35" width="5.875" customWidth="1"/>
    <col min="36" max="36" width="5.125" customWidth="1"/>
    <col min="37" max="37" width="5.125" hidden="1" customWidth="1"/>
    <col min="38" max="38" width="7.875" customWidth="1"/>
    <col min="39" max="39" width="9" hidden="1" customWidth="1"/>
  </cols>
  <sheetData>
    <row r="1" spans="1:39" ht="20.100000000000001" customHeight="1">
      <c r="A1" s="75" t="str">
        <f>情報記入シート!B2</f>
        <v>湖東ブロックU-12_3部A後期リーグ戦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</row>
    <row r="2" spans="1:39" ht="20.100000000000001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</row>
    <row r="3" spans="1:39" ht="20.100000000000001" customHeight="1">
      <c r="AH3" s="10" t="s">
        <v>16</v>
      </c>
      <c r="AI3" s="10" t="s">
        <v>17</v>
      </c>
      <c r="AJ3" s="2" t="s">
        <v>18</v>
      </c>
      <c r="AK3" s="2"/>
      <c r="AL3">
        <v>3</v>
      </c>
    </row>
    <row r="4" spans="1:39" ht="20.100000000000001" customHeight="1">
      <c r="F4" s="119"/>
      <c r="G4" s="1"/>
      <c r="H4" s="1"/>
      <c r="I4" s="120"/>
      <c r="J4" s="3"/>
      <c r="K4" s="3"/>
      <c r="L4" s="98"/>
      <c r="M4" s="4"/>
      <c r="N4" s="4"/>
      <c r="O4" s="122"/>
      <c r="P4" s="5"/>
      <c r="Q4" s="5"/>
      <c r="R4" s="120"/>
      <c r="S4" s="3"/>
      <c r="T4" s="3"/>
      <c r="U4" s="98"/>
      <c r="V4" s="4"/>
      <c r="W4" s="4"/>
      <c r="X4" s="4"/>
      <c r="Y4" s="4"/>
      <c r="Z4" s="4"/>
      <c r="AA4" s="98"/>
      <c r="AB4" s="4"/>
      <c r="AC4" s="4"/>
      <c r="AH4" s="10" t="s">
        <v>19</v>
      </c>
      <c r="AI4" s="10" t="s">
        <v>20</v>
      </c>
      <c r="AJ4" s="2" t="s">
        <v>18</v>
      </c>
      <c r="AK4" s="2"/>
      <c r="AL4">
        <v>1</v>
      </c>
    </row>
    <row r="5" spans="1:39" ht="20.100000000000001" customHeight="1">
      <c r="F5" s="102"/>
      <c r="G5" s="6"/>
      <c r="H5" s="6"/>
      <c r="I5" s="121"/>
      <c r="J5" s="7"/>
      <c r="K5" s="7"/>
      <c r="L5" s="99"/>
      <c r="M5" s="8"/>
      <c r="N5" s="8"/>
      <c r="O5" s="123"/>
      <c r="P5" s="9"/>
      <c r="Q5" s="9"/>
      <c r="R5" s="121"/>
      <c r="S5" s="7"/>
      <c r="T5" s="7"/>
      <c r="U5" s="99"/>
      <c r="V5" s="8"/>
      <c r="W5" s="8"/>
      <c r="X5" s="8"/>
      <c r="Y5" s="8"/>
      <c r="Z5" s="8"/>
      <c r="AA5" s="99"/>
      <c r="AB5" s="8"/>
      <c r="AC5" s="8"/>
      <c r="AH5" s="10" t="s">
        <v>21</v>
      </c>
      <c r="AI5" s="10" t="s">
        <v>22</v>
      </c>
      <c r="AJ5" s="2" t="s">
        <v>18</v>
      </c>
      <c r="AK5" s="2"/>
      <c r="AL5">
        <v>0</v>
      </c>
    </row>
    <row r="6" spans="1:39" ht="20.100000000000001" customHeight="1">
      <c r="A6" s="77" t="s">
        <v>23</v>
      </c>
      <c r="B6" s="78"/>
      <c r="C6" s="81" t="str">
        <f>A8</f>
        <v>北里</v>
      </c>
      <c r="D6" s="82"/>
      <c r="E6" s="83"/>
      <c r="F6" s="92" t="str">
        <f>A9</f>
        <v>PREDU</v>
      </c>
      <c r="G6" s="87"/>
      <c r="H6" s="88"/>
      <c r="I6" s="81" t="str">
        <f>A10</f>
        <v>桐原</v>
      </c>
      <c r="J6" s="87"/>
      <c r="K6" s="88"/>
      <c r="L6" s="81" t="str">
        <f>A11</f>
        <v>多賀</v>
      </c>
      <c r="M6" s="87"/>
      <c r="N6" s="88"/>
      <c r="O6" s="81" t="str">
        <f>A12</f>
        <v>彦根FCB</v>
      </c>
      <c r="P6" s="87"/>
      <c r="Q6" s="88"/>
      <c r="R6" s="81" t="str">
        <f>A13</f>
        <v>旭森</v>
      </c>
      <c r="S6" s="104"/>
      <c r="T6" s="105"/>
      <c r="U6" s="92" t="str">
        <f>A14</f>
        <v>八日市北</v>
      </c>
      <c r="V6" s="87"/>
      <c r="W6" s="87"/>
      <c r="X6" s="92" t="str">
        <f>A15</f>
        <v>日野B</v>
      </c>
      <c r="Y6" s="87"/>
      <c r="Z6" s="87"/>
      <c r="AA6" s="81" t="str">
        <f>A16</f>
        <v>竜王B</v>
      </c>
      <c r="AB6" s="82"/>
      <c r="AC6" s="83"/>
      <c r="AD6" s="109" t="s">
        <v>16</v>
      </c>
      <c r="AE6" s="109" t="s">
        <v>21</v>
      </c>
      <c r="AF6" s="109" t="s">
        <v>24</v>
      </c>
      <c r="AG6" s="109" t="s">
        <v>25</v>
      </c>
      <c r="AH6" s="109" t="s">
        <v>26</v>
      </c>
      <c r="AI6" s="93" t="s">
        <v>27</v>
      </c>
      <c r="AJ6" s="77" t="s">
        <v>18</v>
      </c>
      <c r="AK6" s="25"/>
      <c r="AL6" s="96" t="s">
        <v>28</v>
      </c>
      <c r="AM6" s="100"/>
    </row>
    <row r="7" spans="1:39" ht="20.100000000000001" customHeight="1">
      <c r="A7" s="79"/>
      <c r="B7" s="80"/>
      <c r="C7" s="101"/>
      <c r="D7" s="102"/>
      <c r="E7" s="103"/>
      <c r="F7" s="89"/>
      <c r="G7" s="90"/>
      <c r="H7" s="91"/>
      <c r="I7" s="89"/>
      <c r="J7" s="90"/>
      <c r="K7" s="91"/>
      <c r="L7" s="89"/>
      <c r="M7" s="90"/>
      <c r="N7" s="91"/>
      <c r="O7" s="89"/>
      <c r="P7" s="90"/>
      <c r="Q7" s="91"/>
      <c r="R7" s="106"/>
      <c r="S7" s="107"/>
      <c r="T7" s="108"/>
      <c r="U7" s="89"/>
      <c r="V7" s="90"/>
      <c r="W7" s="90"/>
      <c r="X7" s="89"/>
      <c r="Y7" s="90"/>
      <c r="Z7" s="90"/>
      <c r="AA7" s="84"/>
      <c r="AB7" s="85"/>
      <c r="AC7" s="86"/>
      <c r="AD7" s="110"/>
      <c r="AE7" s="110"/>
      <c r="AF7" s="110"/>
      <c r="AG7" s="110"/>
      <c r="AH7" s="110"/>
      <c r="AI7" s="94"/>
      <c r="AJ7" s="95"/>
      <c r="AK7" s="10"/>
      <c r="AL7" s="97"/>
      <c r="AM7" s="100"/>
    </row>
    <row r="8" spans="1:39" ht="39.75" customHeight="1">
      <c r="A8" s="124" t="str">
        <f>情報記入シート!E7</f>
        <v>北里</v>
      </c>
      <c r="B8" s="128"/>
      <c r="C8" s="129"/>
      <c r="D8" s="130"/>
      <c r="E8" s="131"/>
      <c r="F8" s="24">
        <f>第１節!G16</f>
        <v>0</v>
      </c>
      <c r="G8" s="22" t="str">
        <f t="shared" ref="G8:G16" si="0">IF((F8-H8)=0,"△",IF((F8-H8)&gt;=1,"○","●"))</f>
        <v>●</v>
      </c>
      <c r="H8" s="59">
        <f>第１節!I16</f>
        <v>3</v>
      </c>
      <c r="I8" s="24">
        <f>第2節!G16</f>
        <v>4</v>
      </c>
      <c r="J8" s="22" t="str">
        <f t="shared" ref="J8:J16" si="1">IF((I8-K8)=0,"△",IF((I8-K8)&gt;=1,"○","●"))</f>
        <v>●</v>
      </c>
      <c r="K8" s="59">
        <f>第2節!I16</f>
        <v>5</v>
      </c>
      <c r="L8" s="24">
        <f>第３節!G25</f>
        <v>1</v>
      </c>
      <c r="M8" s="22" t="str">
        <f>IF((L8-N8)=0,"△",IF((L8-N8)&gt;=1,"○","●"))</f>
        <v>●</v>
      </c>
      <c r="N8" s="59">
        <f>第３節!I25</f>
        <v>3</v>
      </c>
      <c r="O8" s="24">
        <f>第４節!G22</f>
        <v>0</v>
      </c>
      <c r="P8" s="22" t="str">
        <f>IF((O8-Q8)=0,"△",IF((O8-Q8)&gt;=1,"○","●"))</f>
        <v>△</v>
      </c>
      <c r="Q8" s="59">
        <f>第４節!I22</f>
        <v>0</v>
      </c>
      <c r="R8" s="26">
        <f>第４節!G18</f>
        <v>0</v>
      </c>
      <c r="S8" s="22" t="str">
        <f>IF((R8-T8)=0,"△",IF((R8-T8)&gt;=1,"○","●"))</f>
        <v>△</v>
      </c>
      <c r="T8" s="59">
        <f>第４節!I18</f>
        <v>0</v>
      </c>
      <c r="U8" s="24">
        <f>第３節!G22</f>
        <v>8</v>
      </c>
      <c r="V8" s="22" t="str">
        <f t="shared" ref="V8:V13" si="2">IF((U8-W8)=0,"△",IF((U8-W8)&gt;=1,"○","●"))</f>
        <v>○</v>
      </c>
      <c r="W8" s="59">
        <f>第３節!I22</f>
        <v>1</v>
      </c>
      <c r="X8" s="24">
        <f>第2節!G21</f>
        <v>6</v>
      </c>
      <c r="Y8" s="22" t="str">
        <f t="shared" ref="Y8:Y14" si="3">IF((X8-Z8)=0,"△",IF((X8-Z8)&gt;=1,"○","●"))</f>
        <v>○</v>
      </c>
      <c r="Z8" s="59">
        <f>第2節!I21</f>
        <v>1</v>
      </c>
      <c r="AA8" s="24">
        <f>第１節!G20</f>
        <v>6</v>
      </c>
      <c r="AB8" s="22" t="str">
        <f t="shared" ref="AB8:AB15" si="4">IF((AA8-AC8)=0,"△",IF((AA8-AC8)&gt;=1,"○","●"))</f>
        <v>○</v>
      </c>
      <c r="AC8" s="59">
        <f>第１節!I20</f>
        <v>0</v>
      </c>
      <c r="AD8" s="20">
        <f t="shared" ref="AD8:AD16" si="5">COUNTIF(C8:AC8,"○")</f>
        <v>3</v>
      </c>
      <c r="AE8" s="21">
        <f t="shared" ref="AE8:AE16" si="6">COUNTIF(C8:AC8,"●")</f>
        <v>3</v>
      </c>
      <c r="AF8" s="21">
        <f t="shared" ref="AF8:AF16" si="7">COUNTIF(C8:AC8,"△")</f>
        <v>2</v>
      </c>
      <c r="AG8" s="50">
        <f>F8+I8+L8+O8+R8+U8+AA8+X8</f>
        <v>25</v>
      </c>
      <c r="AH8" s="50">
        <f>H8+K8+N8+Q8+T8+W8+AC8+Z8</f>
        <v>13</v>
      </c>
      <c r="AI8" s="50">
        <f t="shared" ref="AI8:AI16" si="8">AG8-AH8</f>
        <v>12</v>
      </c>
      <c r="AJ8" s="51">
        <f t="shared" ref="AJ8:AJ16" si="9">AD8*3+AF8*1</f>
        <v>11</v>
      </c>
      <c r="AK8" s="52">
        <f t="shared" ref="AK8:AK16" si="10">AJ8*100+AI8*10+AG8</f>
        <v>1245</v>
      </c>
      <c r="AL8" s="53">
        <f>RANK(AK8,AK8:AK16,0)</f>
        <v>4</v>
      </c>
      <c r="AM8" s="61" t="e">
        <f t="shared" ref="AM8:AM16" si="11">(AJ8+#REF!)*1000+(AI8+#REF!)*10+AG8+#REF!</f>
        <v>#REF!</v>
      </c>
    </row>
    <row r="9" spans="1:39" ht="39.75" customHeight="1">
      <c r="A9" s="124" t="str">
        <f>情報記入シート!E8</f>
        <v>PREDU</v>
      </c>
      <c r="B9" s="125"/>
      <c r="C9" s="58">
        <f>H8</f>
        <v>3</v>
      </c>
      <c r="D9" s="22" t="str">
        <f t="shared" ref="D9:D16" si="12">IF((C9-E9)=0,"△",IF((C9-E9)&gt;=1,"○","●"))</f>
        <v>○</v>
      </c>
      <c r="E9" s="59">
        <f>F8</f>
        <v>0</v>
      </c>
      <c r="F9" s="111"/>
      <c r="G9" s="112"/>
      <c r="H9" s="113"/>
      <c r="I9" s="24">
        <f>第１節!G21</f>
        <v>6</v>
      </c>
      <c r="J9" s="22" t="str">
        <f t="shared" si="1"/>
        <v>○</v>
      </c>
      <c r="K9" s="59">
        <f>第１節!I21</f>
        <v>0</v>
      </c>
      <c r="L9" s="24">
        <f>第2節!G17</f>
        <v>2</v>
      </c>
      <c r="M9" s="22" t="str">
        <f>IF((L9-N9)=0,"△",IF((L9-N9)&gt;=1,"○","●"))</f>
        <v>○</v>
      </c>
      <c r="N9" s="59">
        <f>第2節!I17</f>
        <v>0</v>
      </c>
      <c r="O9" s="24">
        <f>第３節!G19</f>
        <v>1</v>
      </c>
      <c r="P9" s="22" t="str">
        <f>IF((O9-Q9)=0,"△",IF((O9-Q9)&gt;=1,"○","●"))</f>
        <v>○</v>
      </c>
      <c r="Q9" s="59">
        <f>第３節!I19</f>
        <v>0</v>
      </c>
      <c r="R9" s="26">
        <f>第４節!G23</f>
        <v>0</v>
      </c>
      <c r="S9" s="22" t="str">
        <f>IF((R9-T9)=0,"△",IF((R9-T9)&gt;=1,"○","●"))</f>
        <v>△</v>
      </c>
      <c r="T9" s="59">
        <f>第４節!I23</f>
        <v>0</v>
      </c>
      <c r="U9" s="24">
        <f>第４節!G19</f>
        <v>0</v>
      </c>
      <c r="V9" s="22" t="str">
        <f t="shared" si="2"/>
        <v>△</v>
      </c>
      <c r="W9" s="59">
        <f>第４節!I19</f>
        <v>0</v>
      </c>
      <c r="X9" s="24">
        <f>第３節!G21</f>
        <v>4</v>
      </c>
      <c r="Y9" s="22" t="str">
        <f t="shared" si="3"/>
        <v>○</v>
      </c>
      <c r="Z9" s="59">
        <f>第３節!I21</f>
        <v>0</v>
      </c>
      <c r="AA9" s="24">
        <f>第2節!G20</f>
        <v>7</v>
      </c>
      <c r="AB9" s="22" t="str">
        <f t="shared" si="4"/>
        <v>○</v>
      </c>
      <c r="AC9" s="59">
        <f>第2節!I20</f>
        <v>0</v>
      </c>
      <c r="AD9" s="23">
        <f t="shared" si="5"/>
        <v>6</v>
      </c>
      <c r="AE9" s="21">
        <f t="shared" si="6"/>
        <v>0</v>
      </c>
      <c r="AF9" s="21">
        <f t="shared" si="7"/>
        <v>2</v>
      </c>
      <c r="AG9" s="54">
        <f>C9+I9+L9+O9+R9+U9+AA9+X9</f>
        <v>23</v>
      </c>
      <c r="AH9" s="50">
        <f>E9+K9+N9+Q9+T9+W9+AC9+Z9</f>
        <v>0</v>
      </c>
      <c r="AI9" s="50">
        <f t="shared" si="8"/>
        <v>23</v>
      </c>
      <c r="AJ9" s="51">
        <f t="shared" si="9"/>
        <v>20</v>
      </c>
      <c r="AK9" s="52">
        <f t="shared" si="10"/>
        <v>2253</v>
      </c>
      <c r="AL9" s="53">
        <f>RANK(AK9,AK8:AK16,0)</f>
        <v>1</v>
      </c>
      <c r="AM9" s="61" t="e">
        <f t="shared" si="11"/>
        <v>#REF!</v>
      </c>
    </row>
    <row r="10" spans="1:39" ht="39.75" customHeight="1">
      <c r="A10" s="124" t="str">
        <f>情報記入シート!E9</f>
        <v>桐原</v>
      </c>
      <c r="B10" s="125"/>
      <c r="C10" s="24">
        <f>K8</f>
        <v>5</v>
      </c>
      <c r="D10" s="22" t="str">
        <f t="shared" si="12"/>
        <v>○</v>
      </c>
      <c r="E10" s="59">
        <f>I8</f>
        <v>4</v>
      </c>
      <c r="F10" s="24">
        <f>K9</f>
        <v>0</v>
      </c>
      <c r="G10" s="22" t="str">
        <f t="shared" si="0"/>
        <v>●</v>
      </c>
      <c r="H10" s="59">
        <f>I9</f>
        <v>6</v>
      </c>
      <c r="I10" s="111"/>
      <c r="J10" s="112"/>
      <c r="K10" s="113"/>
      <c r="L10" s="24">
        <f>第１節!G17</f>
        <v>0</v>
      </c>
      <c r="M10" s="22" t="str">
        <f>IF((L10-N10)=0,"△",IF((L10-N10)&gt;=1,"○","●"))</f>
        <v>△</v>
      </c>
      <c r="N10" s="59">
        <f>第１節!I17</f>
        <v>0</v>
      </c>
      <c r="O10" s="24">
        <f>第2節!G22</f>
        <v>0</v>
      </c>
      <c r="P10" s="22" t="str">
        <f>IF((O10-Q10)=0,"△",IF((O10-Q10)&gt;=1,"○","●"))</f>
        <v>●</v>
      </c>
      <c r="Q10" s="59">
        <f>第2節!I22</f>
        <v>4</v>
      </c>
      <c r="R10" s="26">
        <f>第３節!G24</f>
        <v>0</v>
      </c>
      <c r="S10" s="22" t="str">
        <f>IF((R10-T10)=0,"△",IF((R10-T10)&gt;=1,"○","●"))</f>
        <v>●</v>
      </c>
      <c r="T10" s="59">
        <f>第３節!I24</f>
        <v>1</v>
      </c>
      <c r="U10" s="24">
        <f>第４節!G24</f>
        <v>0</v>
      </c>
      <c r="V10" s="22" t="str">
        <f t="shared" si="2"/>
        <v>△</v>
      </c>
      <c r="W10" s="59">
        <f>第４節!I24</f>
        <v>0</v>
      </c>
      <c r="X10" s="24">
        <f>第４節!G20</f>
        <v>0</v>
      </c>
      <c r="Y10" s="22" t="str">
        <f t="shared" si="3"/>
        <v>△</v>
      </c>
      <c r="Z10" s="59">
        <f>第４節!I20</f>
        <v>0</v>
      </c>
      <c r="AA10" s="24">
        <f>第３節!G20</f>
        <v>4</v>
      </c>
      <c r="AB10" s="22" t="str">
        <f t="shared" si="4"/>
        <v>○</v>
      </c>
      <c r="AC10" s="59">
        <f>第３節!I20</f>
        <v>1</v>
      </c>
      <c r="AD10" s="23">
        <f t="shared" si="5"/>
        <v>2</v>
      </c>
      <c r="AE10" s="21">
        <f t="shared" si="6"/>
        <v>3</v>
      </c>
      <c r="AF10" s="21">
        <f t="shared" si="7"/>
        <v>3</v>
      </c>
      <c r="AG10" s="50">
        <f>C10+F10+L10+O10+R10+U10+AA10+X10</f>
        <v>9</v>
      </c>
      <c r="AH10" s="54">
        <f>E10+H10+N10+Q10+T10+W10+AC10+Z10</f>
        <v>16</v>
      </c>
      <c r="AI10" s="50">
        <f t="shared" si="8"/>
        <v>-7</v>
      </c>
      <c r="AJ10" s="51">
        <f t="shared" si="9"/>
        <v>9</v>
      </c>
      <c r="AK10" s="52">
        <f t="shared" si="10"/>
        <v>839</v>
      </c>
      <c r="AL10" s="53">
        <f>RANK(AK10,AK8:AK16,0)</f>
        <v>6</v>
      </c>
      <c r="AM10" s="61" t="e">
        <f t="shared" si="11"/>
        <v>#REF!</v>
      </c>
    </row>
    <row r="11" spans="1:39" ht="39.75" customHeight="1">
      <c r="A11" s="124" t="str">
        <f>情報記入シート!E10</f>
        <v>多賀</v>
      </c>
      <c r="B11" s="125"/>
      <c r="C11" s="24">
        <f>N8</f>
        <v>3</v>
      </c>
      <c r="D11" s="22" t="str">
        <f t="shared" si="12"/>
        <v>○</v>
      </c>
      <c r="E11" s="59">
        <f>L8</f>
        <v>1</v>
      </c>
      <c r="F11" s="24">
        <f>N9</f>
        <v>0</v>
      </c>
      <c r="G11" s="22" t="str">
        <f t="shared" si="0"/>
        <v>●</v>
      </c>
      <c r="H11" s="59">
        <f>L9</f>
        <v>2</v>
      </c>
      <c r="I11" s="24">
        <f>N10</f>
        <v>0</v>
      </c>
      <c r="J11" s="22" t="str">
        <f t="shared" si="1"/>
        <v>△</v>
      </c>
      <c r="K11" s="59">
        <f>L10</f>
        <v>0</v>
      </c>
      <c r="L11" s="111"/>
      <c r="M11" s="112"/>
      <c r="N11" s="113"/>
      <c r="O11" s="24">
        <f>第１節!G22</f>
        <v>2</v>
      </c>
      <c r="P11" s="22" t="str">
        <f>IF((O11-Q11)=0,"△",IF((O11-Q11)&gt;=1,"○","●"))</f>
        <v>△</v>
      </c>
      <c r="Q11" s="59">
        <f>第１節!I22</f>
        <v>2</v>
      </c>
      <c r="R11" s="26">
        <f>第2節!G23</f>
        <v>2</v>
      </c>
      <c r="S11" s="22" t="str">
        <f>IF((R11-T11)=0,"△",IF((R11-T11)&gt;=1,"○","●"))</f>
        <v>●</v>
      </c>
      <c r="T11" s="59">
        <f>第2節!I23</f>
        <v>6</v>
      </c>
      <c r="U11" s="24">
        <f>第３節!G18</f>
        <v>4</v>
      </c>
      <c r="V11" s="22" t="str">
        <f t="shared" si="2"/>
        <v>○</v>
      </c>
      <c r="W11" s="59">
        <f>第３節!I18</f>
        <v>0</v>
      </c>
      <c r="X11" s="24">
        <f>第４節!G16</f>
        <v>0</v>
      </c>
      <c r="Y11" s="22" t="str">
        <f t="shared" si="3"/>
        <v>△</v>
      </c>
      <c r="Z11" s="59">
        <f>第４節!I16</f>
        <v>0</v>
      </c>
      <c r="AA11" s="24">
        <f>第４節!G21</f>
        <v>0</v>
      </c>
      <c r="AB11" s="22" t="str">
        <f t="shared" si="4"/>
        <v>△</v>
      </c>
      <c r="AC11" s="59">
        <f>第４節!I21</f>
        <v>0</v>
      </c>
      <c r="AD11" s="23">
        <f t="shared" si="5"/>
        <v>2</v>
      </c>
      <c r="AE11" s="21">
        <f t="shared" si="6"/>
        <v>2</v>
      </c>
      <c r="AF11" s="21">
        <f t="shared" si="7"/>
        <v>4</v>
      </c>
      <c r="AG11" s="54">
        <f>C11+F11+I11+O11+R11+U11+AA11+X11</f>
        <v>11</v>
      </c>
      <c r="AH11" s="54">
        <f>E11+K11+H11+Q11+T11+W11+AC11+Z11</f>
        <v>11</v>
      </c>
      <c r="AI11" s="50">
        <f t="shared" si="8"/>
        <v>0</v>
      </c>
      <c r="AJ11" s="51">
        <f t="shared" si="9"/>
        <v>10</v>
      </c>
      <c r="AK11" s="52">
        <f t="shared" si="10"/>
        <v>1011</v>
      </c>
      <c r="AL11" s="53">
        <f>RANK(AK11,AK8:AK16,0)</f>
        <v>5</v>
      </c>
      <c r="AM11" s="61" t="e">
        <f t="shared" si="11"/>
        <v>#REF!</v>
      </c>
    </row>
    <row r="12" spans="1:39" ht="39.75" customHeight="1">
      <c r="A12" s="124" t="str">
        <f>情報記入シート!E11</f>
        <v>彦根FCB</v>
      </c>
      <c r="B12" s="125"/>
      <c r="C12" s="24">
        <f>Q8</f>
        <v>0</v>
      </c>
      <c r="D12" s="22" t="str">
        <f t="shared" si="12"/>
        <v>△</v>
      </c>
      <c r="E12" s="59">
        <f>O8</f>
        <v>0</v>
      </c>
      <c r="F12" s="24">
        <f>Q9</f>
        <v>0</v>
      </c>
      <c r="G12" s="22" t="str">
        <f t="shared" si="0"/>
        <v>●</v>
      </c>
      <c r="H12" s="59">
        <f>O9</f>
        <v>1</v>
      </c>
      <c r="I12" s="24">
        <f>Q10</f>
        <v>4</v>
      </c>
      <c r="J12" s="22" t="str">
        <f t="shared" si="1"/>
        <v>○</v>
      </c>
      <c r="K12" s="59">
        <f>O10</f>
        <v>0</v>
      </c>
      <c r="L12" s="24">
        <f>Q11</f>
        <v>2</v>
      </c>
      <c r="M12" s="22" t="str">
        <f>IF((L12-N12)=0,"△",IF((L12-N12)&gt;=1,"○","●"))</f>
        <v>△</v>
      </c>
      <c r="N12" s="59">
        <f>O11</f>
        <v>2</v>
      </c>
      <c r="O12" s="111"/>
      <c r="P12" s="112"/>
      <c r="Q12" s="113"/>
      <c r="R12" s="24">
        <f>第１節!G18</f>
        <v>2</v>
      </c>
      <c r="S12" s="22" t="str">
        <f>IF((R12-T12)=0,"△",IF((R12-T12)&gt;=1,"○","●"))</f>
        <v>○</v>
      </c>
      <c r="T12" s="59">
        <f>第１節!I18</f>
        <v>1</v>
      </c>
      <c r="U12" s="24">
        <f>第2節!G18</f>
        <v>4</v>
      </c>
      <c r="V12" s="22" t="str">
        <f t="shared" si="2"/>
        <v>○</v>
      </c>
      <c r="W12" s="59">
        <f>第2節!I18</f>
        <v>0</v>
      </c>
      <c r="X12" s="24">
        <f>第３節!G23</f>
        <v>3</v>
      </c>
      <c r="Y12" s="22" t="str">
        <f t="shared" si="3"/>
        <v>○</v>
      </c>
      <c r="Z12" s="59">
        <f>第３節!I23</f>
        <v>2</v>
      </c>
      <c r="AA12" s="24">
        <f>第４節!G17</f>
        <v>0</v>
      </c>
      <c r="AB12" s="22" t="str">
        <f t="shared" si="4"/>
        <v>△</v>
      </c>
      <c r="AC12" s="59">
        <f>第４節!I17</f>
        <v>0</v>
      </c>
      <c r="AD12" s="23">
        <f t="shared" si="5"/>
        <v>4</v>
      </c>
      <c r="AE12" s="21">
        <f t="shared" si="6"/>
        <v>1</v>
      </c>
      <c r="AF12" s="21">
        <f t="shared" si="7"/>
        <v>3</v>
      </c>
      <c r="AG12" s="54">
        <f>C12+F12+I12+L12+R12+U12+AA12+X12</f>
        <v>15</v>
      </c>
      <c r="AH12" s="54">
        <f>E12+K12+N12+H12+T12+W12+AC12+Z12</f>
        <v>6</v>
      </c>
      <c r="AI12" s="50">
        <f t="shared" si="8"/>
        <v>9</v>
      </c>
      <c r="AJ12" s="51">
        <f t="shared" si="9"/>
        <v>15</v>
      </c>
      <c r="AK12" s="52">
        <f t="shared" si="10"/>
        <v>1605</v>
      </c>
      <c r="AL12" s="53">
        <f>RANK(AK12,AK8:AK16,0)</f>
        <v>3</v>
      </c>
      <c r="AM12" s="61" t="e">
        <f t="shared" si="11"/>
        <v>#REF!</v>
      </c>
    </row>
    <row r="13" spans="1:39" ht="39.75" customHeight="1">
      <c r="A13" s="124" t="str">
        <f>情報記入シート!E12</f>
        <v>旭森</v>
      </c>
      <c r="B13" s="125"/>
      <c r="C13" s="24">
        <f>T8</f>
        <v>0</v>
      </c>
      <c r="D13" s="22" t="str">
        <f t="shared" si="12"/>
        <v>△</v>
      </c>
      <c r="E13" s="59">
        <f>R8</f>
        <v>0</v>
      </c>
      <c r="F13" s="24">
        <f>T9</f>
        <v>0</v>
      </c>
      <c r="G13" s="22" t="str">
        <f t="shared" si="0"/>
        <v>△</v>
      </c>
      <c r="H13" s="59">
        <f>R9</f>
        <v>0</v>
      </c>
      <c r="I13" s="24">
        <f>T10</f>
        <v>1</v>
      </c>
      <c r="J13" s="22" t="str">
        <f t="shared" si="1"/>
        <v>○</v>
      </c>
      <c r="K13" s="59">
        <f>R10</f>
        <v>0</v>
      </c>
      <c r="L13" s="24">
        <f>T11</f>
        <v>6</v>
      </c>
      <c r="M13" s="22" t="str">
        <f>IF((L13-N13)=0,"△",IF((L13-N13)&gt;=1,"○","●"))</f>
        <v>○</v>
      </c>
      <c r="N13" s="59">
        <f>R11</f>
        <v>2</v>
      </c>
      <c r="O13" s="24">
        <f>T12</f>
        <v>1</v>
      </c>
      <c r="P13" s="22" t="str">
        <f>IF((O13-Q13)=0,"△",IF((O13-Q13)&gt;=1,"○","●"))</f>
        <v>●</v>
      </c>
      <c r="Q13" s="59">
        <f>R12</f>
        <v>2</v>
      </c>
      <c r="R13" s="111"/>
      <c r="S13" s="112"/>
      <c r="T13" s="113"/>
      <c r="U13" s="24">
        <f>第１節!G23</f>
        <v>3</v>
      </c>
      <c r="V13" s="22" t="str">
        <f t="shared" si="2"/>
        <v>○</v>
      </c>
      <c r="W13" s="59">
        <f>第１節!I23</f>
        <v>2</v>
      </c>
      <c r="X13" s="24">
        <f>第2節!G19</f>
        <v>4</v>
      </c>
      <c r="Y13" s="22" t="str">
        <f t="shared" si="3"/>
        <v>○</v>
      </c>
      <c r="Z13" s="59">
        <f>第2節!I19</f>
        <v>1</v>
      </c>
      <c r="AA13" s="24">
        <f>第３節!G17</f>
        <v>5</v>
      </c>
      <c r="AB13" s="22" t="str">
        <f t="shared" si="4"/>
        <v>○</v>
      </c>
      <c r="AC13" s="59">
        <f>第３節!I17</f>
        <v>1</v>
      </c>
      <c r="AD13" s="23">
        <f t="shared" si="5"/>
        <v>5</v>
      </c>
      <c r="AE13" s="21">
        <f t="shared" si="6"/>
        <v>1</v>
      </c>
      <c r="AF13" s="21">
        <f t="shared" si="7"/>
        <v>2</v>
      </c>
      <c r="AG13" s="54">
        <f>C13+F13+I13+L13+O13+U13+AA13+X13</f>
        <v>20</v>
      </c>
      <c r="AH13" s="54">
        <f>E13+K13+N13+Q13+H13+W13+AC13+Z13</f>
        <v>8</v>
      </c>
      <c r="AI13" s="50">
        <f t="shared" si="8"/>
        <v>12</v>
      </c>
      <c r="AJ13" s="51">
        <f t="shared" si="9"/>
        <v>17</v>
      </c>
      <c r="AK13" s="52">
        <f t="shared" si="10"/>
        <v>1840</v>
      </c>
      <c r="AL13" s="53">
        <f>RANK(AK13,AK8:AK16,0)</f>
        <v>2</v>
      </c>
      <c r="AM13" s="61" t="e">
        <f t="shared" si="11"/>
        <v>#REF!</v>
      </c>
    </row>
    <row r="14" spans="1:39" ht="39.75" customHeight="1">
      <c r="A14" s="126" t="str">
        <f>情報記入シート!E13</f>
        <v>八日市北</v>
      </c>
      <c r="B14" s="127"/>
      <c r="C14" s="24">
        <f>W8</f>
        <v>1</v>
      </c>
      <c r="D14" s="22" t="str">
        <f t="shared" si="12"/>
        <v>●</v>
      </c>
      <c r="E14" s="59">
        <f>U8</f>
        <v>8</v>
      </c>
      <c r="F14" s="24">
        <f>W9</f>
        <v>0</v>
      </c>
      <c r="G14" s="22" t="str">
        <f t="shared" si="0"/>
        <v>△</v>
      </c>
      <c r="H14" s="59">
        <f>U9</f>
        <v>0</v>
      </c>
      <c r="I14" s="24">
        <f>W10</f>
        <v>0</v>
      </c>
      <c r="J14" s="22" t="str">
        <f t="shared" si="1"/>
        <v>△</v>
      </c>
      <c r="K14" s="59">
        <f>U10</f>
        <v>0</v>
      </c>
      <c r="L14" s="24">
        <f>W11</f>
        <v>0</v>
      </c>
      <c r="M14" s="22" t="str">
        <f>IF((L14-N14)=0,"△",IF((L14-N14)&gt;=1,"○","●"))</f>
        <v>●</v>
      </c>
      <c r="N14" s="59">
        <f>U11</f>
        <v>4</v>
      </c>
      <c r="O14" s="24">
        <f>W12</f>
        <v>0</v>
      </c>
      <c r="P14" s="22" t="str">
        <f>IF((O14-Q14)=0,"△",IF((O14-Q14)&gt;=1,"○","●"))</f>
        <v>●</v>
      </c>
      <c r="Q14" s="59">
        <f>U12</f>
        <v>4</v>
      </c>
      <c r="R14" s="24">
        <f>W13</f>
        <v>2</v>
      </c>
      <c r="S14" s="22" t="str">
        <f>IF((R14-T14)=0,"△",IF((R14-T14)&gt;=1,"○","●"))</f>
        <v>●</v>
      </c>
      <c r="T14" s="59">
        <f>U13</f>
        <v>3</v>
      </c>
      <c r="U14" s="111"/>
      <c r="V14" s="112"/>
      <c r="W14" s="113"/>
      <c r="X14" s="24">
        <f>第１節!G19</f>
        <v>1</v>
      </c>
      <c r="Y14" s="22" t="str">
        <f t="shared" si="3"/>
        <v>●</v>
      </c>
      <c r="Z14" s="59">
        <f>第１節!I19</f>
        <v>6</v>
      </c>
      <c r="AA14" s="24">
        <f>第2節!G24</f>
        <v>6</v>
      </c>
      <c r="AB14" s="22" t="str">
        <f t="shared" si="4"/>
        <v>○</v>
      </c>
      <c r="AC14" s="59">
        <f>第2節!I24</f>
        <v>2</v>
      </c>
      <c r="AD14" s="23">
        <f t="shared" si="5"/>
        <v>1</v>
      </c>
      <c r="AE14" s="21">
        <f t="shared" si="6"/>
        <v>5</v>
      </c>
      <c r="AF14" s="21">
        <f t="shared" si="7"/>
        <v>2</v>
      </c>
      <c r="AG14" s="54">
        <f>C14+F14+I14+L14+O14+R14+AA14+X14</f>
        <v>10</v>
      </c>
      <c r="AH14" s="54">
        <f>E14+K14+N14+Q14+T14+H14+AC14+Z14</f>
        <v>27</v>
      </c>
      <c r="AI14" s="50">
        <f t="shared" si="8"/>
        <v>-17</v>
      </c>
      <c r="AJ14" s="51">
        <f t="shared" si="9"/>
        <v>5</v>
      </c>
      <c r="AK14" s="52">
        <f t="shared" si="10"/>
        <v>340</v>
      </c>
      <c r="AL14" s="53">
        <f>RANK(AK14,AK8:AK16,0)</f>
        <v>8</v>
      </c>
      <c r="AM14" s="61" t="e">
        <f t="shared" si="11"/>
        <v>#REF!</v>
      </c>
    </row>
    <row r="15" spans="1:39" ht="39.75" customHeight="1">
      <c r="A15" s="126" t="str">
        <f>情報記入シート!E14</f>
        <v>日野B</v>
      </c>
      <c r="B15" s="127"/>
      <c r="C15" s="24">
        <f>Z8</f>
        <v>1</v>
      </c>
      <c r="D15" s="22" t="str">
        <f t="shared" si="12"/>
        <v>●</v>
      </c>
      <c r="E15" s="59">
        <f>X8</f>
        <v>6</v>
      </c>
      <c r="F15" s="24">
        <f>Z9</f>
        <v>0</v>
      </c>
      <c r="G15" s="22" t="str">
        <f t="shared" si="0"/>
        <v>●</v>
      </c>
      <c r="H15" s="59">
        <f>X9</f>
        <v>4</v>
      </c>
      <c r="I15" s="24">
        <f>W10</f>
        <v>0</v>
      </c>
      <c r="J15" s="22" t="str">
        <f t="shared" si="1"/>
        <v>△</v>
      </c>
      <c r="K15" s="59">
        <f>X10</f>
        <v>0</v>
      </c>
      <c r="L15" s="24">
        <f>Z11</f>
        <v>0</v>
      </c>
      <c r="M15" s="22" t="str">
        <f>IF((L15-N15)=0,"△",IF((L15-N15)&gt;=1,"○","●"))</f>
        <v>△</v>
      </c>
      <c r="N15" s="59">
        <f>X11</f>
        <v>0</v>
      </c>
      <c r="O15" s="24">
        <f>Z12</f>
        <v>2</v>
      </c>
      <c r="P15" s="22" t="str">
        <f>IF((O15-Q15)=0,"△",IF((O15-Q15)&gt;=1,"○","●"))</f>
        <v>●</v>
      </c>
      <c r="Q15" s="59">
        <f>X12</f>
        <v>3</v>
      </c>
      <c r="R15" s="24">
        <f>Z13</f>
        <v>1</v>
      </c>
      <c r="S15" s="22" t="str">
        <f>IF((R15-T15)=0,"△",IF((R15-T15)&gt;=1,"○","●"))</f>
        <v>●</v>
      </c>
      <c r="T15" s="59">
        <f>X13</f>
        <v>4</v>
      </c>
      <c r="U15" s="24">
        <f>Z14</f>
        <v>6</v>
      </c>
      <c r="V15" s="22" t="str">
        <f>IF((U15-W15)=0,"△",IF((U15-W15)&gt;=1,"○","●"))</f>
        <v>○</v>
      </c>
      <c r="W15" s="59">
        <f>X14</f>
        <v>1</v>
      </c>
      <c r="X15" s="111"/>
      <c r="Y15" s="112"/>
      <c r="Z15" s="113"/>
      <c r="AA15" s="24">
        <f>第１節!G24</f>
        <v>4</v>
      </c>
      <c r="AB15" s="22" t="str">
        <f t="shared" si="4"/>
        <v>△</v>
      </c>
      <c r="AC15" s="59">
        <f>第１節!I24</f>
        <v>4</v>
      </c>
      <c r="AD15" s="23">
        <f t="shared" si="5"/>
        <v>1</v>
      </c>
      <c r="AE15" s="21">
        <f t="shared" si="6"/>
        <v>4</v>
      </c>
      <c r="AF15" s="21">
        <f t="shared" si="7"/>
        <v>3</v>
      </c>
      <c r="AG15" s="54">
        <f>C15+F15+I15+L15+O15+R15+AA15+U15</f>
        <v>14</v>
      </c>
      <c r="AH15" s="54">
        <f>E15+K15+N15+Q15+T15+H15+AC15+W15</f>
        <v>22</v>
      </c>
      <c r="AI15" s="50">
        <f t="shared" si="8"/>
        <v>-8</v>
      </c>
      <c r="AJ15" s="51">
        <f t="shared" si="9"/>
        <v>6</v>
      </c>
      <c r="AK15" s="52">
        <f t="shared" si="10"/>
        <v>534</v>
      </c>
      <c r="AL15" s="53">
        <f>RANK(AK15,AK8:AK16,0)</f>
        <v>7</v>
      </c>
      <c r="AM15" s="61" t="e">
        <f t="shared" si="11"/>
        <v>#REF!</v>
      </c>
    </row>
    <row r="16" spans="1:39" ht="39.75" customHeight="1">
      <c r="A16" s="114" t="str">
        <f>情報記入シート!E15</f>
        <v>竜王B</v>
      </c>
      <c r="B16" s="115"/>
      <c r="C16" s="24">
        <f>AC8</f>
        <v>0</v>
      </c>
      <c r="D16" s="22" t="str">
        <f t="shared" si="12"/>
        <v>●</v>
      </c>
      <c r="E16" s="60">
        <f>AA8</f>
        <v>6</v>
      </c>
      <c r="F16" s="24">
        <f>AC9</f>
        <v>0</v>
      </c>
      <c r="G16" s="22" t="str">
        <f t="shared" si="0"/>
        <v>●</v>
      </c>
      <c r="H16" s="59">
        <f>AA9</f>
        <v>7</v>
      </c>
      <c r="I16" s="24">
        <f>AC10</f>
        <v>1</v>
      </c>
      <c r="J16" s="22" t="str">
        <f t="shared" si="1"/>
        <v>●</v>
      </c>
      <c r="K16" s="59">
        <f>AA10</f>
        <v>4</v>
      </c>
      <c r="L16" s="24">
        <f>AC11</f>
        <v>0</v>
      </c>
      <c r="M16" s="22" t="str">
        <f>IF((L16-N16)=0,"△",IF((L16-N16)&gt;=1,"○","●"))</f>
        <v>△</v>
      </c>
      <c r="N16" s="59">
        <f>AA11</f>
        <v>0</v>
      </c>
      <c r="O16" s="24">
        <f>AC12</f>
        <v>0</v>
      </c>
      <c r="P16" s="22" t="str">
        <f>IF((O16-Q16)=0,"△",IF((O16-Q16)&gt;=1,"○","●"))</f>
        <v>△</v>
      </c>
      <c r="Q16" s="59">
        <f>AA12</f>
        <v>0</v>
      </c>
      <c r="R16" s="24">
        <f>AC13</f>
        <v>1</v>
      </c>
      <c r="S16" s="22" t="str">
        <f>IF((R16-T16)=0,"△",IF((R16-T16)&gt;=1,"○","●"))</f>
        <v>●</v>
      </c>
      <c r="T16" s="59">
        <f>AA13</f>
        <v>5</v>
      </c>
      <c r="U16" s="24">
        <f>AC14</f>
        <v>2</v>
      </c>
      <c r="V16" s="22" t="str">
        <f>IF((U16-W16)=0,"△",IF((U16-W16)&gt;=1,"○","●"))</f>
        <v>●</v>
      </c>
      <c r="W16" s="59">
        <f>AA14</f>
        <v>6</v>
      </c>
      <c r="X16" s="24">
        <f>AC15</f>
        <v>4</v>
      </c>
      <c r="Y16" s="22" t="str">
        <f>IF((X16-Z16)=0,"△",IF((X16-Z16)&gt;=1,"○","●"))</f>
        <v>△</v>
      </c>
      <c r="Z16" s="59">
        <f>AA15</f>
        <v>4</v>
      </c>
      <c r="AA16" s="116"/>
      <c r="AB16" s="117"/>
      <c r="AC16" s="118"/>
      <c r="AD16" s="23">
        <f t="shared" si="5"/>
        <v>0</v>
      </c>
      <c r="AE16" s="21">
        <f t="shared" si="6"/>
        <v>5</v>
      </c>
      <c r="AF16" s="21">
        <f t="shared" si="7"/>
        <v>3</v>
      </c>
      <c r="AG16" s="54">
        <f>C16+F16+I16+L16+O16+R16+U16+X16</f>
        <v>8</v>
      </c>
      <c r="AH16" s="54">
        <f>E16+K16+N16+Q16+T16+W16+H16+Z16</f>
        <v>32</v>
      </c>
      <c r="AI16" s="50">
        <f t="shared" si="8"/>
        <v>-24</v>
      </c>
      <c r="AJ16" s="51">
        <f t="shared" si="9"/>
        <v>3</v>
      </c>
      <c r="AK16" s="52">
        <f t="shared" si="10"/>
        <v>68</v>
      </c>
      <c r="AL16" s="53">
        <f>RANK(AK16,AK8:AK16,0)</f>
        <v>9</v>
      </c>
      <c r="AM16" s="61" t="e">
        <f t="shared" si="11"/>
        <v>#REF!</v>
      </c>
    </row>
    <row r="17" spans="6:19" ht="17.25"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</sheetData>
  <sheetProtection sheet="1" objects="1" scenarios="1"/>
  <mergeCells count="45">
    <mergeCell ref="A11:B11"/>
    <mergeCell ref="L11:N11"/>
    <mergeCell ref="A12:B12"/>
    <mergeCell ref="O12:Q12"/>
    <mergeCell ref="A8:B8"/>
    <mergeCell ref="C8:E8"/>
    <mergeCell ref="A9:B9"/>
    <mergeCell ref="F9:H9"/>
    <mergeCell ref="A10:B10"/>
    <mergeCell ref="X15:Z15"/>
    <mergeCell ref="A16:B16"/>
    <mergeCell ref="AA16:AC16"/>
    <mergeCell ref="AH6:AH7"/>
    <mergeCell ref="F4:F5"/>
    <mergeCell ref="I4:I5"/>
    <mergeCell ref="L4:L5"/>
    <mergeCell ref="O4:O5"/>
    <mergeCell ref="R4:R5"/>
    <mergeCell ref="U4:U5"/>
    <mergeCell ref="A13:B13"/>
    <mergeCell ref="R13:T13"/>
    <mergeCell ref="A14:B14"/>
    <mergeCell ref="U14:W14"/>
    <mergeCell ref="A15:B15"/>
    <mergeCell ref="I10:K10"/>
    <mergeCell ref="AM6:AM7"/>
    <mergeCell ref="C6:E7"/>
    <mergeCell ref="F6:H7"/>
    <mergeCell ref="R6:T7"/>
    <mergeCell ref="I6:K7"/>
    <mergeCell ref="X6:Z7"/>
    <mergeCell ref="AD6:AD7"/>
    <mergeCell ref="AE6:AE7"/>
    <mergeCell ref="AF6:AF7"/>
    <mergeCell ref="AG6:AG7"/>
    <mergeCell ref="A1:AL2"/>
    <mergeCell ref="A6:B7"/>
    <mergeCell ref="AA6:AC7"/>
    <mergeCell ref="L6:N7"/>
    <mergeCell ref="O6:Q7"/>
    <mergeCell ref="U6:W7"/>
    <mergeCell ref="AI6:AI7"/>
    <mergeCell ref="AJ6:AJ7"/>
    <mergeCell ref="AL6:AL7"/>
    <mergeCell ref="AA4:AA5"/>
  </mergeCells>
  <phoneticPr fontId="29"/>
  <pageMargins left="0.39305555555555555" right="0.39305555555555555" top="0.59027777777777779" bottom="0.59027777777777779" header="0.51111111111111107" footer="0.51111111111111107"/>
  <pageSetup paperSize="9" scale="88" firstPageNumber="429496319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21"/>
  </sheetPr>
  <dimension ref="A1:Z33"/>
  <sheetViews>
    <sheetView view="pageBreakPreview" topLeftCell="A2" zoomScaleNormal="100" workbookViewId="0">
      <selection activeCell="G25" sqref="G25"/>
    </sheetView>
  </sheetViews>
  <sheetFormatPr defaultColWidth="9" defaultRowHeight="13.5" customHeight="1"/>
  <cols>
    <col min="1" max="1" width="10.25" customWidth="1"/>
    <col min="2" max="11" width="5.75" customWidth="1"/>
    <col min="12" max="13" width="4.75" customWidth="1"/>
    <col min="14" max="15" width="4.375" customWidth="1"/>
  </cols>
  <sheetData>
    <row r="1" spans="1:26" ht="25.5" customHeight="1">
      <c r="A1" s="143" t="str">
        <f>情報記入シート!B2</f>
        <v>湖東ブロックU-12_3部A後期リーグ戦</v>
      </c>
      <c r="B1" s="143"/>
      <c r="C1" s="143"/>
      <c r="D1" s="143"/>
      <c r="E1" s="143"/>
      <c r="F1" s="143"/>
      <c r="G1" s="143"/>
      <c r="H1" s="143"/>
      <c r="I1" s="38" t="s">
        <v>29</v>
      </c>
      <c r="J1" s="1"/>
      <c r="K1" s="38"/>
      <c r="L1" s="38"/>
      <c r="M1" s="38"/>
      <c r="N1" s="38"/>
      <c r="O1" s="38"/>
    </row>
    <row r="2" spans="1:26" ht="18" customHeight="1">
      <c r="A2" s="29"/>
      <c r="B2" s="30"/>
      <c r="C2" s="29"/>
      <c r="D2" s="31"/>
      <c r="E2" s="29"/>
      <c r="F2" s="29"/>
      <c r="G2" s="29"/>
      <c r="H2" s="29"/>
      <c r="I2" s="29"/>
      <c r="J2" s="32"/>
      <c r="K2" s="30"/>
      <c r="L2" s="30"/>
      <c r="M2" s="29"/>
      <c r="N2" s="29"/>
      <c r="O2" s="29"/>
    </row>
    <row r="3" spans="1:26" ht="14.25" customHeight="1">
      <c r="A3" s="29" t="s">
        <v>30</v>
      </c>
      <c r="B3" s="29"/>
      <c r="C3" s="144" t="str">
        <f>情報記入シート!B5</f>
        <v>平成27年9月6日(日)</v>
      </c>
      <c r="D3" s="144"/>
      <c r="E3" s="144"/>
      <c r="F3" s="144"/>
      <c r="G3" s="48"/>
      <c r="H3" s="29"/>
      <c r="I3" s="29"/>
      <c r="J3" s="29"/>
      <c r="K3" s="29"/>
      <c r="L3" s="29"/>
      <c r="M3" s="29"/>
      <c r="N3" s="29"/>
      <c r="O3" s="29"/>
    </row>
    <row r="4" spans="1:26" ht="14.25" customHeight="1">
      <c r="A4" s="29" t="s">
        <v>31</v>
      </c>
      <c r="B4" s="29"/>
      <c r="C4" s="145" t="str">
        <f>情報記入シート!B6</f>
        <v>荒神山グランドBコート</v>
      </c>
      <c r="D4" s="145"/>
      <c r="E4" s="145"/>
      <c r="F4" s="145"/>
      <c r="G4" s="29"/>
      <c r="H4" s="29"/>
      <c r="I4" s="29"/>
      <c r="J4" s="29"/>
      <c r="K4" s="29"/>
      <c r="L4" s="29"/>
      <c r="M4" s="29"/>
      <c r="N4" s="29"/>
      <c r="O4" s="29"/>
    </row>
    <row r="5" spans="1:26" ht="14.25" customHeight="1">
      <c r="A5" s="47" t="s">
        <v>32</v>
      </c>
      <c r="C5" s="47" t="s">
        <v>33</v>
      </c>
      <c r="E5" s="47"/>
      <c r="F5" s="47"/>
      <c r="G5" s="47"/>
      <c r="H5" s="47"/>
      <c r="I5" s="2"/>
      <c r="J5" s="47"/>
      <c r="K5" s="29"/>
      <c r="L5" s="29"/>
      <c r="M5" s="29"/>
      <c r="N5" s="29"/>
      <c r="O5" s="29"/>
    </row>
    <row r="6" spans="1:26" ht="14.25" customHeight="1">
      <c r="A6" s="47" t="s">
        <v>34</v>
      </c>
      <c r="C6" s="47" t="s">
        <v>35</v>
      </c>
      <c r="E6" s="29"/>
      <c r="F6" s="47" t="s">
        <v>36</v>
      </c>
      <c r="G6" s="47"/>
      <c r="H6" s="47"/>
      <c r="I6" s="2"/>
      <c r="J6" s="47"/>
      <c r="K6" s="29"/>
      <c r="L6" s="29"/>
      <c r="M6" s="29"/>
      <c r="N6" s="29"/>
      <c r="O6" s="29"/>
    </row>
    <row r="7" spans="1:26" ht="14.25" customHeight="1">
      <c r="A7" s="47"/>
      <c r="C7" s="47" t="s">
        <v>37</v>
      </c>
      <c r="D7" s="47"/>
      <c r="E7" s="47"/>
      <c r="F7" s="47"/>
      <c r="G7" s="47"/>
      <c r="H7" s="47"/>
      <c r="I7" s="2"/>
      <c r="J7" s="47"/>
      <c r="K7" s="29"/>
      <c r="L7" s="29"/>
      <c r="M7" s="29"/>
      <c r="N7" s="29"/>
      <c r="O7" s="29"/>
    </row>
    <row r="8" spans="1:26" ht="14.25" customHeight="1">
      <c r="A8" s="47"/>
      <c r="C8" s="47"/>
      <c r="D8" s="47"/>
      <c r="E8" s="47"/>
      <c r="F8" s="47"/>
      <c r="G8" s="47"/>
      <c r="H8" s="47"/>
      <c r="I8" s="2"/>
      <c r="J8" s="47"/>
      <c r="K8" s="29"/>
      <c r="L8" s="29"/>
      <c r="M8" s="29"/>
      <c r="N8" s="29"/>
      <c r="O8" s="29"/>
      <c r="Q8" s="47"/>
      <c r="R8" s="47"/>
      <c r="S8" s="47"/>
      <c r="T8" s="47"/>
      <c r="U8" s="47"/>
      <c r="V8" s="47"/>
      <c r="W8" s="47"/>
      <c r="X8" s="47"/>
      <c r="Y8" s="2"/>
      <c r="Z8" s="47"/>
    </row>
    <row r="9" spans="1:26" ht="14.25" customHeight="1">
      <c r="A9" s="47" t="s">
        <v>38</v>
      </c>
      <c r="C9" s="47" t="s">
        <v>39</v>
      </c>
      <c r="D9" s="47"/>
      <c r="E9" s="47"/>
      <c r="F9" s="47"/>
      <c r="G9" s="47"/>
      <c r="H9" s="47"/>
      <c r="I9" s="2"/>
      <c r="J9" s="47"/>
      <c r="K9" s="29"/>
      <c r="L9" s="29"/>
      <c r="M9" s="29"/>
      <c r="N9" s="29"/>
      <c r="O9" s="29"/>
      <c r="Q9" s="47"/>
      <c r="R9" s="47"/>
      <c r="S9" s="47"/>
      <c r="T9" s="47"/>
      <c r="U9" s="47"/>
      <c r="V9" s="47"/>
      <c r="W9" s="47"/>
      <c r="X9" s="47"/>
      <c r="Y9" s="2"/>
      <c r="Z9" s="47"/>
    </row>
    <row r="10" spans="1:26" ht="14.25" customHeight="1">
      <c r="A10" t="s">
        <v>40</v>
      </c>
      <c r="C10" s="47" t="s">
        <v>41</v>
      </c>
      <c r="D10" s="47"/>
      <c r="E10" s="47"/>
      <c r="F10" s="47"/>
      <c r="G10" s="47"/>
      <c r="H10" s="47"/>
      <c r="I10" s="2"/>
      <c r="J10" s="47"/>
      <c r="K10" s="29"/>
      <c r="L10" s="29"/>
      <c r="M10" s="29"/>
      <c r="N10" s="29"/>
      <c r="O10" s="29"/>
      <c r="Q10" s="47"/>
      <c r="R10" s="47"/>
      <c r="S10" s="47"/>
      <c r="T10" s="47"/>
      <c r="U10" s="47"/>
      <c r="V10" s="47"/>
      <c r="W10" s="47"/>
      <c r="X10" s="47"/>
      <c r="Y10" s="2"/>
      <c r="Z10" s="47"/>
    </row>
    <row r="11" spans="1:26" ht="14.25" customHeight="1">
      <c r="A11" s="47" t="s">
        <v>42</v>
      </c>
      <c r="B11" s="30"/>
      <c r="C11" s="47" t="s">
        <v>43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Q11" s="47"/>
      <c r="R11" s="47"/>
      <c r="S11" s="47"/>
      <c r="T11" s="47"/>
      <c r="U11" s="47"/>
      <c r="V11" s="47"/>
      <c r="W11" s="47"/>
      <c r="X11" s="47"/>
      <c r="Y11" s="2"/>
      <c r="Z11" s="47"/>
    </row>
    <row r="12" spans="1:26" ht="14.25" customHeight="1">
      <c r="B12" s="30"/>
      <c r="C12" s="29" t="s">
        <v>44</v>
      </c>
      <c r="E12" s="146" t="str">
        <f>情報記入シート!B7</f>
        <v>彦根FCB</v>
      </c>
      <c r="F12" s="146"/>
      <c r="G12" s="29"/>
      <c r="H12" s="29"/>
      <c r="I12" s="29"/>
      <c r="J12" s="29"/>
      <c r="K12" s="29"/>
      <c r="L12" s="29"/>
      <c r="M12" s="29"/>
      <c r="N12" s="29"/>
      <c r="O12" s="29"/>
      <c r="Q12" s="47"/>
      <c r="R12" s="47"/>
      <c r="S12" s="47"/>
      <c r="T12" s="47"/>
      <c r="U12" s="47"/>
      <c r="V12" s="47"/>
      <c r="W12" s="47"/>
      <c r="X12" s="47"/>
      <c r="Y12" s="2"/>
      <c r="Z12" s="47"/>
    </row>
    <row r="13" spans="1:26" ht="14.25" customHeight="1">
      <c r="B13" s="30"/>
      <c r="C13" s="29" t="s">
        <v>45</v>
      </c>
      <c r="E13" s="147" t="str">
        <f>情報記入シート!B8</f>
        <v>竜王B</v>
      </c>
      <c r="F13" s="147"/>
      <c r="G13" s="29"/>
      <c r="H13" s="29"/>
      <c r="I13" s="29"/>
      <c r="J13" s="29"/>
      <c r="K13" s="29"/>
      <c r="L13" s="29"/>
      <c r="M13" s="29"/>
      <c r="N13" s="29"/>
      <c r="O13" s="29"/>
      <c r="Q13" s="47"/>
      <c r="R13" s="47"/>
      <c r="S13" s="47"/>
      <c r="T13" s="47"/>
      <c r="U13" s="47"/>
      <c r="V13" s="47"/>
      <c r="W13" s="47"/>
      <c r="X13" s="47"/>
      <c r="Y13" s="2"/>
      <c r="Z13" s="47"/>
    </row>
    <row r="14" spans="1:26" ht="17.25" customHeight="1">
      <c r="A14" s="29"/>
      <c r="B14" s="30"/>
      <c r="C14" s="29"/>
      <c r="D14" s="3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R14" s="47"/>
      <c r="S14" s="47"/>
      <c r="T14" s="47"/>
      <c r="U14" s="47"/>
      <c r="V14" s="47"/>
      <c r="W14" s="47"/>
      <c r="X14" s="47"/>
      <c r="Y14" s="2"/>
      <c r="Z14" s="47"/>
    </row>
    <row r="15" spans="1:26" ht="19.5" customHeight="1">
      <c r="A15" s="16" t="s">
        <v>46</v>
      </c>
      <c r="B15" s="132" t="s">
        <v>32</v>
      </c>
      <c r="C15" s="133"/>
      <c r="D15" s="134"/>
      <c r="E15" s="142" t="s">
        <v>47</v>
      </c>
      <c r="F15" s="142"/>
      <c r="G15" s="142"/>
      <c r="H15" s="142"/>
      <c r="I15" s="142"/>
      <c r="J15" s="142"/>
      <c r="K15" s="142"/>
      <c r="L15" s="142" t="s">
        <v>48</v>
      </c>
      <c r="M15" s="142"/>
      <c r="N15" s="142" t="s">
        <v>49</v>
      </c>
      <c r="O15" s="142"/>
    </row>
    <row r="16" spans="1:26" ht="19.5" customHeight="1">
      <c r="A16" s="16">
        <v>1</v>
      </c>
      <c r="B16" s="132" t="s">
        <v>50</v>
      </c>
      <c r="C16" s="133"/>
      <c r="D16" s="134"/>
      <c r="E16" s="138" t="str">
        <f>星取表!A8</f>
        <v>北里</v>
      </c>
      <c r="F16" s="140"/>
      <c r="G16" s="28">
        <v>0</v>
      </c>
      <c r="H16" s="19" t="s">
        <v>51</v>
      </c>
      <c r="I16" s="28">
        <v>3</v>
      </c>
      <c r="J16" s="140" t="str">
        <f>星取表!F6</f>
        <v>PREDU</v>
      </c>
      <c r="K16" s="141"/>
      <c r="L16" s="140" t="str">
        <f>J18</f>
        <v>旭森</v>
      </c>
      <c r="M16" s="141"/>
      <c r="N16" s="139" t="str">
        <f>E18</f>
        <v>彦根FCB</v>
      </c>
      <c r="O16" s="139"/>
    </row>
    <row r="17" spans="1:15" ht="19.5" customHeight="1">
      <c r="A17" s="16">
        <v>2</v>
      </c>
      <c r="B17" s="132" t="s">
        <v>52</v>
      </c>
      <c r="C17" s="133"/>
      <c r="D17" s="134"/>
      <c r="E17" s="138" t="str">
        <f>星取表!A10</f>
        <v>桐原</v>
      </c>
      <c r="F17" s="140"/>
      <c r="G17" s="28">
        <v>0</v>
      </c>
      <c r="H17" s="19" t="s">
        <v>51</v>
      </c>
      <c r="I17" s="28">
        <v>0</v>
      </c>
      <c r="J17" s="140" t="str">
        <f>星取表!L6</f>
        <v>多賀</v>
      </c>
      <c r="K17" s="141"/>
      <c r="L17" s="138" t="str">
        <f>E16</f>
        <v>北里</v>
      </c>
      <c r="M17" s="128"/>
      <c r="N17" s="139" t="str">
        <f>J16</f>
        <v>PREDU</v>
      </c>
      <c r="O17" s="139"/>
    </row>
    <row r="18" spans="1:15" ht="19.5" customHeight="1">
      <c r="A18" s="16">
        <v>3</v>
      </c>
      <c r="B18" s="132" t="s">
        <v>53</v>
      </c>
      <c r="C18" s="133"/>
      <c r="D18" s="134"/>
      <c r="E18" s="138" t="str">
        <f>星取表!A12</f>
        <v>彦根FCB</v>
      </c>
      <c r="F18" s="140"/>
      <c r="G18" s="28">
        <v>2</v>
      </c>
      <c r="H18" s="19" t="s">
        <v>51</v>
      </c>
      <c r="I18" s="28">
        <v>1</v>
      </c>
      <c r="J18" s="140" t="str">
        <f>星取表!R6</f>
        <v>旭森</v>
      </c>
      <c r="K18" s="141"/>
      <c r="L18" s="138" t="str">
        <f>E17</f>
        <v>桐原</v>
      </c>
      <c r="M18" s="128"/>
      <c r="N18" s="139" t="str">
        <f>J17</f>
        <v>多賀</v>
      </c>
      <c r="O18" s="139"/>
    </row>
    <row r="19" spans="1:15" ht="19.5" customHeight="1">
      <c r="A19" s="16">
        <v>4</v>
      </c>
      <c r="B19" s="132" t="s">
        <v>54</v>
      </c>
      <c r="C19" s="133"/>
      <c r="D19" s="134"/>
      <c r="E19" s="138" t="str">
        <f>星取表!A14</f>
        <v>八日市北</v>
      </c>
      <c r="F19" s="140"/>
      <c r="G19" s="28">
        <v>1</v>
      </c>
      <c r="H19" s="19" t="s">
        <v>51</v>
      </c>
      <c r="I19" s="28">
        <v>6</v>
      </c>
      <c r="J19" s="140" t="str">
        <f>星取表!X6</f>
        <v>日野B</v>
      </c>
      <c r="K19" s="141"/>
      <c r="L19" s="138" t="str">
        <f>E18</f>
        <v>彦根FCB</v>
      </c>
      <c r="M19" s="128"/>
      <c r="N19" s="139" t="str">
        <f>E17</f>
        <v>桐原</v>
      </c>
      <c r="O19" s="139"/>
    </row>
    <row r="20" spans="1:15" ht="19.5" customHeight="1">
      <c r="A20" s="16">
        <v>5</v>
      </c>
      <c r="B20" s="132" t="s">
        <v>55</v>
      </c>
      <c r="C20" s="133"/>
      <c r="D20" s="134"/>
      <c r="E20" s="138" t="str">
        <f>星取表!A8</f>
        <v>北里</v>
      </c>
      <c r="F20" s="140"/>
      <c r="G20" s="28">
        <v>6</v>
      </c>
      <c r="H20" s="19" t="s">
        <v>51</v>
      </c>
      <c r="I20" s="28">
        <v>0</v>
      </c>
      <c r="J20" s="140" t="str">
        <f>星取表!AA6</f>
        <v>竜王B</v>
      </c>
      <c r="K20" s="141"/>
      <c r="L20" s="138" t="str">
        <f>E19</f>
        <v>八日市北</v>
      </c>
      <c r="M20" s="128"/>
      <c r="N20" s="139" t="str">
        <f>J19</f>
        <v>日野B</v>
      </c>
      <c r="O20" s="139"/>
    </row>
    <row r="21" spans="1:15" ht="19.5" customHeight="1">
      <c r="A21" s="16">
        <v>6</v>
      </c>
      <c r="B21" s="132" t="s">
        <v>56</v>
      </c>
      <c r="C21" s="133"/>
      <c r="D21" s="134"/>
      <c r="E21" s="138" t="str">
        <f>星取表!A9</f>
        <v>PREDU</v>
      </c>
      <c r="F21" s="140"/>
      <c r="G21" s="28">
        <v>6</v>
      </c>
      <c r="H21" s="19" t="s">
        <v>51</v>
      </c>
      <c r="I21" s="28">
        <v>0</v>
      </c>
      <c r="J21" s="140" t="str">
        <f>星取表!I6</f>
        <v>桐原</v>
      </c>
      <c r="K21" s="141"/>
      <c r="L21" s="138" t="str">
        <f>E20</f>
        <v>北里</v>
      </c>
      <c r="M21" s="128"/>
      <c r="N21" s="139" t="str">
        <f>J20</f>
        <v>竜王B</v>
      </c>
      <c r="O21" s="139"/>
    </row>
    <row r="22" spans="1:15" ht="19.5" customHeight="1">
      <c r="A22" s="16">
        <v>7</v>
      </c>
      <c r="B22" s="132" t="s">
        <v>57</v>
      </c>
      <c r="C22" s="133"/>
      <c r="D22" s="134"/>
      <c r="E22" s="138" t="str">
        <f>星取表!A11</f>
        <v>多賀</v>
      </c>
      <c r="F22" s="140"/>
      <c r="G22" s="28">
        <v>2</v>
      </c>
      <c r="H22" s="19" t="s">
        <v>51</v>
      </c>
      <c r="I22" s="28">
        <v>2</v>
      </c>
      <c r="J22" s="140" t="str">
        <f>星取表!O6</f>
        <v>彦根FCB</v>
      </c>
      <c r="K22" s="141"/>
      <c r="L22" s="138" t="str">
        <f>J19</f>
        <v>日野B</v>
      </c>
      <c r="M22" s="128"/>
      <c r="N22" s="139" t="str">
        <f>E21</f>
        <v>PREDU</v>
      </c>
      <c r="O22" s="139"/>
    </row>
    <row r="23" spans="1:15" ht="19.5" customHeight="1">
      <c r="A23" s="16">
        <v>8</v>
      </c>
      <c r="B23" s="132" t="s">
        <v>58</v>
      </c>
      <c r="C23" s="133"/>
      <c r="D23" s="134"/>
      <c r="E23" s="138" t="str">
        <f>星取表!A13</f>
        <v>旭森</v>
      </c>
      <c r="F23" s="140"/>
      <c r="G23" s="28">
        <v>3</v>
      </c>
      <c r="H23" s="19" t="s">
        <v>51</v>
      </c>
      <c r="I23" s="28">
        <v>2</v>
      </c>
      <c r="J23" s="140" t="str">
        <f>星取表!U6</f>
        <v>八日市北</v>
      </c>
      <c r="K23" s="141"/>
      <c r="L23" s="138" t="str">
        <f>J22</f>
        <v>彦根FCB</v>
      </c>
      <c r="M23" s="128"/>
      <c r="N23" s="139" t="str">
        <f>E22</f>
        <v>多賀</v>
      </c>
      <c r="O23" s="139"/>
    </row>
    <row r="24" spans="1:15" ht="19.5" customHeight="1">
      <c r="A24" s="16">
        <v>9</v>
      </c>
      <c r="B24" s="132" t="s">
        <v>59</v>
      </c>
      <c r="C24" s="133"/>
      <c r="D24" s="134"/>
      <c r="E24" s="135" t="str">
        <f>星取表!A15</f>
        <v>日野B</v>
      </c>
      <c r="F24" s="136"/>
      <c r="G24" s="28">
        <v>4</v>
      </c>
      <c r="H24" s="19" t="s">
        <v>51</v>
      </c>
      <c r="I24" s="28">
        <v>4</v>
      </c>
      <c r="J24" s="136" t="str">
        <f>星取表!AA6</f>
        <v>竜王B</v>
      </c>
      <c r="K24" s="137"/>
      <c r="L24" s="138" t="str">
        <f>E23</f>
        <v>旭森</v>
      </c>
      <c r="M24" s="128"/>
      <c r="N24" s="139" t="str">
        <f>J23</f>
        <v>八日市北</v>
      </c>
      <c r="O24" s="139"/>
    </row>
    <row r="25" spans="1:15" ht="21" customHeight="1">
      <c r="A25" s="12" t="s">
        <v>60</v>
      </c>
      <c r="B25" s="13"/>
      <c r="C25" s="12"/>
      <c r="D25" s="14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21" customHeight="1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ht="21" customHeight="1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ht="21" customHeight="1">
      <c r="A28" s="47" t="s">
        <v>63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ht="21" customHeight="1"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ht="21" customHeight="1">
      <c r="A30" s="15"/>
      <c r="B30" s="15"/>
      <c r="C30" s="15"/>
      <c r="D30" s="15"/>
      <c r="E30" s="15"/>
      <c r="F30" s="15"/>
      <c r="G30" s="15"/>
      <c r="H30" s="15"/>
      <c r="I30" s="15"/>
      <c r="J30" s="17"/>
      <c r="K30" s="12"/>
      <c r="L30" s="12"/>
      <c r="M30" s="12"/>
      <c r="N30" s="12"/>
      <c r="O30" s="12"/>
    </row>
    <row r="31" spans="1:15" ht="25.5" customHeight="1">
      <c r="A31" s="12"/>
      <c r="B31" s="12"/>
      <c r="C31" s="12"/>
      <c r="D31" s="12"/>
      <c r="E31" s="12"/>
      <c r="F31" s="17"/>
      <c r="G31" s="17"/>
      <c r="H31" s="12"/>
      <c r="I31" s="12"/>
      <c r="J31" s="12"/>
      <c r="K31" s="12"/>
      <c r="L31" s="12"/>
      <c r="M31" s="12"/>
      <c r="N31" s="12"/>
      <c r="O31" s="12"/>
    </row>
    <row r="32" spans="1:15" ht="25.5" customHeight="1">
      <c r="A32" s="18"/>
      <c r="B32" s="18"/>
      <c r="C32" s="18"/>
      <c r="D32" s="18"/>
      <c r="E32" s="18"/>
      <c r="H32" s="18"/>
      <c r="I32" s="18"/>
      <c r="J32" s="18"/>
      <c r="K32" s="18"/>
      <c r="L32" s="18"/>
      <c r="M32" s="18"/>
      <c r="N32" s="12"/>
      <c r="O32" s="12"/>
    </row>
    <row r="33" ht="25.5" customHeight="1"/>
  </sheetData>
  <sheetProtection sheet="1" objects="1" scenarios="1"/>
  <mergeCells count="54">
    <mergeCell ref="A1:H1"/>
    <mergeCell ref="C3:F3"/>
    <mergeCell ref="C4:F4"/>
    <mergeCell ref="E12:F12"/>
    <mergeCell ref="E13:F13"/>
    <mergeCell ref="B15:D15"/>
    <mergeCell ref="E15:K15"/>
    <mergeCell ref="L15:M15"/>
    <mergeCell ref="N15:O15"/>
    <mergeCell ref="B16:D16"/>
    <mergeCell ref="E16:F16"/>
    <mergeCell ref="J16:K16"/>
    <mergeCell ref="L16:M16"/>
    <mergeCell ref="N16:O16"/>
    <mergeCell ref="B17:D17"/>
    <mergeCell ref="E17:F17"/>
    <mergeCell ref="J17:K17"/>
    <mergeCell ref="L17:M17"/>
    <mergeCell ref="N17:O17"/>
    <mergeCell ref="B18:D18"/>
    <mergeCell ref="E18:F18"/>
    <mergeCell ref="J18:K18"/>
    <mergeCell ref="L18:M18"/>
    <mergeCell ref="N18:O18"/>
    <mergeCell ref="B19:D19"/>
    <mergeCell ref="E19:F19"/>
    <mergeCell ref="J19:K19"/>
    <mergeCell ref="L19:M19"/>
    <mergeCell ref="N19:O19"/>
    <mergeCell ref="B20:D20"/>
    <mergeCell ref="E20:F20"/>
    <mergeCell ref="J20:K20"/>
    <mergeCell ref="L20:M20"/>
    <mergeCell ref="N20:O20"/>
    <mergeCell ref="B21:D21"/>
    <mergeCell ref="E21:F21"/>
    <mergeCell ref="J21:K21"/>
    <mergeCell ref="L21:M21"/>
    <mergeCell ref="N21:O21"/>
    <mergeCell ref="B22:D22"/>
    <mergeCell ref="E22:F22"/>
    <mergeCell ref="J22:K22"/>
    <mergeCell ref="L22:M22"/>
    <mergeCell ref="N22:O22"/>
    <mergeCell ref="B23:D23"/>
    <mergeCell ref="E23:F23"/>
    <mergeCell ref="J23:K23"/>
    <mergeCell ref="L23:M23"/>
    <mergeCell ref="N23:O23"/>
    <mergeCell ref="B24:D24"/>
    <mergeCell ref="E24:F24"/>
    <mergeCell ref="J24:K24"/>
    <mergeCell ref="L24:M24"/>
    <mergeCell ref="N24:O24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O35"/>
  <sheetViews>
    <sheetView view="pageBreakPreview" topLeftCell="A5" zoomScaleNormal="100" workbookViewId="0">
      <selection activeCell="G25" sqref="G25"/>
    </sheetView>
  </sheetViews>
  <sheetFormatPr defaultColWidth="9" defaultRowHeight="13.5" customHeight="1"/>
  <cols>
    <col min="1" max="11" width="5.75" customWidth="1"/>
    <col min="12" max="13" width="4.75" customWidth="1"/>
    <col min="14" max="15" width="4.375" customWidth="1"/>
  </cols>
  <sheetData>
    <row r="1" spans="1:15" ht="25.5" customHeight="1">
      <c r="A1" s="143" t="str">
        <f>情報記入シート!B2</f>
        <v>湖東ブロックU-12_3部A後期リーグ戦</v>
      </c>
      <c r="B1" s="143"/>
      <c r="C1" s="143"/>
      <c r="D1" s="143"/>
      <c r="E1" s="143"/>
      <c r="F1" s="143"/>
      <c r="G1" s="143"/>
      <c r="H1" s="143"/>
      <c r="I1" s="38" t="s">
        <v>64</v>
      </c>
      <c r="K1" s="38"/>
      <c r="L1" s="38"/>
      <c r="M1" s="38"/>
      <c r="N1" s="38"/>
      <c r="O1" s="38"/>
    </row>
    <row r="2" spans="1:15" ht="16.5" customHeight="1">
      <c r="A2" s="29"/>
      <c r="B2" s="30"/>
      <c r="C2" s="29"/>
      <c r="D2" s="31"/>
      <c r="E2" s="29"/>
      <c r="F2" s="29"/>
      <c r="G2" s="29"/>
      <c r="H2" s="29"/>
      <c r="I2" s="29"/>
      <c r="J2" s="32"/>
      <c r="K2" s="30"/>
      <c r="L2" s="30"/>
      <c r="M2" s="29"/>
      <c r="N2" s="29"/>
      <c r="O2" s="29"/>
    </row>
    <row r="3" spans="1:15" ht="16.5" customHeight="1">
      <c r="A3" s="29" t="s">
        <v>30</v>
      </c>
      <c r="B3" s="29"/>
      <c r="C3" s="144">
        <f>情報記入シート!B11</f>
        <v>42270</v>
      </c>
      <c r="D3" s="144"/>
      <c r="E3" s="144"/>
      <c r="F3" s="144"/>
      <c r="G3" s="48"/>
      <c r="H3" s="29"/>
      <c r="I3" s="29"/>
      <c r="J3" s="29"/>
      <c r="K3" s="29"/>
      <c r="L3" s="29"/>
      <c r="M3" s="29"/>
      <c r="N3" s="29"/>
      <c r="O3" s="29"/>
    </row>
    <row r="4" spans="1:15" ht="16.5" customHeight="1">
      <c r="A4" s="29" t="s">
        <v>31</v>
      </c>
      <c r="B4" s="29"/>
      <c r="C4" s="145" t="str">
        <f>情報記入シート!B12</f>
        <v>荒神山グランドBコート</v>
      </c>
      <c r="D4" s="145"/>
      <c r="E4" s="145"/>
      <c r="F4" s="145"/>
      <c r="G4" s="29"/>
      <c r="H4" s="29"/>
      <c r="I4" s="29"/>
      <c r="J4" s="29"/>
      <c r="K4" s="29"/>
      <c r="L4" s="29"/>
      <c r="M4" s="29"/>
      <c r="N4" s="29"/>
      <c r="O4" s="29"/>
    </row>
    <row r="5" spans="1:15" ht="16.5" customHeight="1">
      <c r="A5" s="47" t="s">
        <v>32</v>
      </c>
      <c r="C5" s="70" t="s">
        <v>101</v>
      </c>
      <c r="E5" s="47"/>
      <c r="F5" s="47"/>
      <c r="G5" s="47"/>
      <c r="H5" s="47"/>
      <c r="I5" s="2"/>
      <c r="J5" s="47"/>
      <c r="K5" s="29"/>
      <c r="L5" s="29"/>
      <c r="M5" s="29"/>
      <c r="N5" s="29"/>
      <c r="O5" s="29"/>
    </row>
    <row r="6" spans="1:15" ht="16.5" customHeight="1">
      <c r="A6" s="47" t="s">
        <v>34</v>
      </c>
      <c r="C6" s="47" t="s">
        <v>35</v>
      </c>
      <c r="E6" s="29"/>
      <c r="F6" s="47" t="s">
        <v>36</v>
      </c>
      <c r="G6" s="47"/>
      <c r="H6" s="47"/>
      <c r="I6" s="2"/>
      <c r="J6" s="47"/>
      <c r="K6" s="29"/>
      <c r="L6" s="29"/>
      <c r="M6" s="29"/>
      <c r="N6" s="29"/>
      <c r="O6" s="29"/>
    </row>
    <row r="7" spans="1:15" ht="16.5" customHeight="1">
      <c r="A7" s="47"/>
      <c r="C7" s="47" t="s">
        <v>37</v>
      </c>
      <c r="D7" s="47"/>
      <c r="E7" s="47"/>
      <c r="F7" s="47"/>
      <c r="G7" s="47"/>
      <c r="H7" s="47"/>
      <c r="I7" s="2"/>
      <c r="J7" s="47"/>
      <c r="K7" s="29"/>
      <c r="L7" s="29"/>
      <c r="M7" s="29"/>
      <c r="N7" s="29"/>
      <c r="O7" s="29"/>
    </row>
    <row r="8" spans="1:15" ht="16.5" customHeight="1">
      <c r="A8" s="47"/>
      <c r="C8" s="47"/>
      <c r="D8" s="47"/>
      <c r="E8" s="47"/>
      <c r="F8" s="47"/>
      <c r="G8" s="47"/>
      <c r="H8" s="47"/>
      <c r="I8" s="2"/>
      <c r="J8" s="47"/>
      <c r="K8" s="29"/>
      <c r="L8" s="29"/>
      <c r="M8" s="29"/>
      <c r="N8" s="29"/>
      <c r="O8" s="29"/>
    </row>
    <row r="9" spans="1:15" ht="16.5" customHeight="1">
      <c r="A9" s="47" t="s">
        <v>38</v>
      </c>
      <c r="C9" s="47" t="s">
        <v>39</v>
      </c>
      <c r="D9" s="47"/>
      <c r="E9" s="47"/>
      <c r="F9" s="47"/>
      <c r="G9" s="47"/>
      <c r="H9" s="47"/>
      <c r="I9" s="2"/>
      <c r="J9" s="47"/>
      <c r="K9" s="29"/>
      <c r="L9" s="29"/>
      <c r="M9" s="29"/>
      <c r="N9" s="29"/>
      <c r="O9" s="29"/>
    </row>
    <row r="10" spans="1:15" ht="16.5" customHeight="1">
      <c r="A10" t="s">
        <v>40</v>
      </c>
      <c r="C10" s="47" t="s">
        <v>41</v>
      </c>
      <c r="D10" s="47"/>
      <c r="E10" s="47"/>
      <c r="F10" s="47"/>
      <c r="G10" s="47"/>
      <c r="H10" s="47"/>
      <c r="I10" s="2"/>
      <c r="J10" s="47"/>
      <c r="K10" s="29"/>
      <c r="L10" s="29"/>
      <c r="M10" s="29"/>
      <c r="N10" s="29"/>
      <c r="O10" s="29"/>
    </row>
    <row r="11" spans="1:15" ht="16.5" customHeight="1">
      <c r="A11" s="47" t="s">
        <v>42</v>
      </c>
      <c r="B11" s="30"/>
      <c r="C11" s="47" t="s">
        <v>43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16.5" customHeight="1">
      <c r="B12" s="30"/>
      <c r="C12" s="29" t="s">
        <v>44</v>
      </c>
      <c r="E12" s="146" t="str">
        <f>情報記入シート!B13</f>
        <v>北里</v>
      </c>
      <c r="F12" s="146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16.5" customHeight="1">
      <c r="B13" s="30"/>
      <c r="C13" s="29" t="s">
        <v>45</v>
      </c>
      <c r="E13" s="147" t="str">
        <f>情報記入シート!B14</f>
        <v>多賀</v>
      </c>
      <c r="F13" s="147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16.5" customHeight="1">
      <c r="A14" s="29"/>
      <c r="B14" s="30"/>
      <c r="C14" s="29"/>
      <c r="D14" s="3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ht="20.25" customHeight="1">
      <c r="A15" s="16" t="s">
        <v>46</v>
      </c>
      <c r="B15" s="142" t="s">
        <v>32</v>
      </c>
      <c r="C15" s="142"/>
      <c r="D15" s="142"/>
      <c r="E15" s="142" t="s">
        <v>47</v>
      </c>
      <c r="F15" s="142"/>
      <c r="G15" s="142"/>
      <c r="H15" s="142"/>
      <c r="I15" s="142"/>
      <c r="J15" s="142"/>
      <c r="K15" s="142"/>
      <c r="L15" s="142" t="s">
        <v>48</v>
      </c>
      <c r="M15" s="142"/>
      <c r="N15" s="142" t="s">
        <v>49</v>
      </c>
      <c r="O15" s="142"/>
    </row>
    <row r="16" spans="1:15" ht="20.25" customHeight="1">
      <c r="A16" s="16">
        <v>10</v>
      </c>
      <c r="B16" s="132" t="s">
        <v>50</v>
      </c>
      <c r="C16" s="133"/>
      <c r="D16" s="134"/>
      <c r="E16" s="138" t="str">
        <f>星取表!A8</f>
        <v>北里</v>
      </c>
      <c r="F16" s="140"/>
      <c r="G16" s="33">
        <v>4</v>
      </c>
      <c r="H16" s="19" t="s">
        <v>51</v>
      </c>
      <c r="I16" s="33">
        <v>5</v>
      </c>
      <c r="J16" s="140" t="str">
        <f>星取表!I6</f>
        <v>桐原</v>
      </c>
      <c r="K16" s="141"/>
      <c r="L16" s="140" t="str">
        <f>E18</f>
        <v>彦根FCB</v>
      </c>
      <c r="M16" s="141"/>
      <c r="N16" s="139" t="str">
        <f>J18</f>
        <v>八日市北</v>
      </c>
      <c r="O16" s="139"/>
    </row>
    <row r="17" spans="1:15" ht="20.25" customHeight="1">
      <c r="A17" s="16">
        <v>11</v>
      </c>
      <c r="B17" s="132" t="s">
        <v>52</v>
      </c>
      <c r="C17" s="133"/>
      <c r="D17" s="134"/>
      <c r="E17" s="138" t="str">
        <f>星取表!A9</f>
        <v>PREDU</v>
      </c>
      <c r="F17" s="140"/>
      <c r="G17" s="33">
        <v>2</v>
      </c>
      <c r="H17" s="19" t="s">
        <v>51</v>
      </c>
      <c r="I17" s="33">
        <v>0</v>
      </c>
      <c r="J17" s="140" t="str">
        <f>星取表!L6</f>
        <v>多賀</v>
      </c>
      <c r="K17" s="141"/>
      <c r="L17" s="140" t="str">
        <f>J16</f>
        <v>桐原</v>
      </c>
      <c r="M17" s="141"/>
      <c r="N17" s="139" t="str">
        <f>E16</f>
        <v>北里</v>
      </c>
      <c r="O17" s="139"/>
    </row>
    <row r="18" spans="1:15" ht="20.25" customHeight="1">
      <c r="A18" s="16">
        <v>12</v>
      </c>
      <c r="B18" s="132" t="s">
        <v>53</v>
      </c>
      <c r="C18" s="133"/>
      <c r="D18" s="134"/>
      <c r="E18" s="138" t="str">
        <f>星取表!A12</f>
        <v>彦根FCB</v>
      </c>
      <c r="F18" s="140"/>
      <c r="G18" s="33">
        <v>4</v>
      </c>
      <c r="H18" s="19" t="s">
        <v>51</v>
      </c>
      <c r="I18" s="33">
        <v>0</v>
      </c>
      <c r="J18" s="140" t="str">
        <f>星取表!U6</f>
        <v>八日市北</v>
      </c>
      <c r="K18" s="141"/>
      <c r="L18" s="140" t="str">
        <f>J17</f>
        <v>多賀</v>
      </c>
      <c r="M18" s="141"/>
      <c r="N18" s="139" t="str">
        <f>E17</f>
        <v>PREDU</v>
      </c>
      <c r="O18" s="139"/>
    </row>
    <row r="19" spans="1:15" ht="20.25" customHeight="1">
      <c r="A19" s="16">
        <v>13</v>
      </c>
      <c r="B19" s="132" t="s">
        <v>54</v>
      </c>
      <c r="C19" s="133"/>
      <c r="D19" s="134"/>
      <c r="E19" s="138" t="str">
        <f>星取表!A13</f>
        <v>旭森</v>
      </c>
      <c r="F19" s="140"/>
      <c r="G19" s="33">
        <v>4</v>
      </c>
      <c r="H19" s="19" t="s">
        <v>51</v>
      </c>
      <c r="I19" s="33">
        <v>1</v>
      </c>
      <c r="J19" s="140" t="str">
        <f>星取表!X6</f>
        <v>日野B</v>
      </c>
      <c r="K19" s="141"/>
      <c r="L19" s="140" t="str">
        <f>J18</f>
        <v>八日市北</v>
      </c>
      <c r="M19" s="141"/>
      <c r="N19" s="139" t="str">
        <f>E18</f>
        <v>彦根FCB</v>
      </c>
      <c r="O19" s="139"/>
    </row>
    <row r="20" spans="1:15" ht="20.25" customHeight="1">
      <c r="A20" s="16">
        <v>14</v>
      </c>
      <c r="B20" s="132" t="s">
        <v>55</v>
      </c>
      <c r="C20" s="133"/>
      <c r="D20" s="134"/>
      <c r="E20" s="138" t="str">
        <f>星取表!A9</f>
        <v>PREDU</v>
      </c>
      <c r="F20" s="140"/>
      <c r="G20" s="33">
        <v>7</v>
      </c>
      <c r="H20" s="19" t="s">
        <v>51</v>
      </c>
      <c r="I20" s="33">
        <v>0</v>
      </c>
      <c r="J20" s="140" t="str">
        <f>星取表!AA6</f>
        <v>竜王B</v>
      </c>
      <c r="K20" s="141"/>
      <c r="L20" s="138" t="str">
        <f>J19</f>
        <v>日野B</v>
      </c>
      <c r="M20" s="128"/>
      <c r="N20" s="139" t="str">
        <f>E19</f>
        <v>旭森</v>
      </c>
      <c r="O20" s="139"/>
    </row>
    <row r="21" spans="1:15" ht="20.25" customHeight="1">
      <c r="A21" s="16">
        <v>15</v>
      </c>
      <c r="B21" s="132" t="s">
        <v>56</v>
      </c>
      <c r="C21" s="133"/>
      <c r="D21" s="134"/>
      <c r="E21" s="138" t="str">
        <f>星取表!A8</f>
        <v>北里</v>
      </c>
      <c r="F21" s="140"/>
      <c r="G21" s="33">
        <v>6</v>
      </c>
      <c r="H21" s="19" t="s">
        <v>51</v>
      </c>
      <c r="I21" s="33">
        <v>1</v>
      </c>
      <c r="J21" s="140" t="str">
        <f>星取表!X6</f>
        <v>日野B</v>
      </c>
      <c r="K21" s="141"/>
      <c r="L21" s="138" t="str">
        <f>E20</f>
        <v>PREDU</v>
      </c>
      <c r="M21" s="128"/>
      <c r="N21" s="139" t="str">
        <f>J20</f>
        <v>竜王B</v>
      </c>
      <c r="O21" s="139"/>
    </row>
    <row r="22" spans="1:15" ht="20.25" customHeight="1">
      <c r="A22" s="16">
        <v>16</v>
      </c>
      <c r="B22" s="132" t="s">
        <v>57</v>
      </c>
      <c r="C22" s="133"/>
      <c r="D22" s="134"/>
      <c r="E22" s="138" t="str">
        <f>星取表!A10</f>
        <v>桐原</v>
      </c>
      <c r="F22" s="140"/>
      <c r="G22" s="33">
        <v>0</v>
      </c>
      <c r="H22" s="19" t="s">
        <v>51</v>
      </c>
      <c r="I22" s="33">
        <v>4</v>
      </c>
      <c r="J22" s="140" t="str">
        <f>星取表!O6</f>
        <v>彦根FCB</v>
      </c>
      <c r="K22" s="141"/>
      <c r="L22" s="138" t="str">
        <f>J21</f>
        <v>日野B</v>
      </c>
      <c r="M22" s="128"/>
      <c r="N22" s="139" t="str">
        <f>E21</f>
        <v>北里</v>
      </c>
      <c r="O22" s="139"/>
    </row>
    <row r="23" spans="1:15" ht="20.25" customHeight="1">
      <c r="A23" s="16">
        <v>17</v>
      </c>
      <c r="B23" s="132" t="s">
        <v>58</v>
      </c>
      <c r="C23" s="133"/>
      <c r="D23" s="134"/>
      <c r="E23" s="138" t="str">
        <f>星取表!A11</f>
        <v>多賀</v>
      </c>
      <c r="F23" s="140"/>
      <c r="G23" s="33">
        <v>2</v>
      </c>
      <c r="H23" s="19" t="s">
        <v>51</v>
      </c>
      <c r="I23" s="33">
        <v>6</v>
      </c>
      <c r="J23" s="140" t="str">
        <f>星取表!R6</f>
        <v>旭森</v>
      </c>
      <c r="K23" s="141"/>
      <c r="L23" s="138" t="str">
        <f>E22</f>
        <v>桐原</v>
      </c>
      <c r="M23" s="128"/>
      <c r="N23" s="139" t="str">
        <f>J24</f>
        <v>竜王B</v>
      </c>
      <c r="O23" s="139"/>
    </row>
    <row r="24" spans="1:15" ht="20.25" customHeight="1">
      <c r="A24" s="16">
        <v>18</v>
      </c>
      <c r="B24" s="132" t="s">
        <v>59</v>
      </c>
      <c r="C24" s="133"/>
      <c r="D24" s="134"/>
      <c r="E24" s="138" t="str">
        <f>星取表!A14</f>
        <v>八日市北</v>
      </c>
      <c r="F24" s="140"/>
      <c r="G24" s="33">
        <v>6</v>
      </c>
      <c r="H24" s="19" t="s">
        <v>51</v>
      </c>
      <c r="I24" s="33">
        <v>2</v>
      </c>
      <c r="J24" s="140" t="str">
        <f>星取表!AA6</f>
        <v>竜王B</v>
      </c>
      <c r="K24" s="141"/>
      <c r="L24" s="138" t="str">
        <f>E23</f>
        <v>多賀</v>
      </c>
      <c r="M24" s="128"/>
      <c r="N24" s="139" t="str">
        <f>J23</f>
        <v>旭森</v>
      </c>
      <c r="O24" s="139"/>
    </row>
    <row r="25" spans="1:15" ht="19.5" customHeight="1">
      <c r="A25" s="12" t="s">
        <v>60</v>
      </c>
      <c r="B25" s="30"/>
      <c r="C25" s="30"/>
      <c r="D25" s="30"/>
      <c r="E25" s="30"/>
      <c r="F25" s="30"/>
      <c r="G25" s="34"/>
      <c r="H25" s="30"/>
      <c r="I25" s="34"/>
      <c r="J25" s="30"/>
      <c r="K25" s="30"/>
      <c r="L25" s="30"/>
      <c r="M25" s="30"/>
      <c r="N25" s="30"/>
      <c r="O25" s="30"/>
    </row>
    <row r="26" spans="1:15" ht="19.5" customHeight="1">
      <c r="A26" s="12" t="s">
        <v>65</v>
      </c>
      <c r="B26" s="30"/>
      <c r="C26" s="29"/>
      <c r="D26" s="31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ht="19.5" customHeight="1">
      <c r="A27" s="12" t="s">
        <v>62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ht="19.5" customHeight="1">
      <c r="A28" s="47" t="s">
        <v>63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19.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 ht="19.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 ht="19.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5" ht="19.5" customHeight="1">
      <c r="A32" s="32"/>
      <c r="B32" s="32"/>
      <c r="C32" s="32"/>
      <c r="D32" s="32"/>
      <c r="E32" s="32"/>
      <c r="F32" s="32"/>
      <c r="G32" s="32"/>
      <c r="H32" s="32"/>
      <c r="I32" s="32"/>
      <c r="J32" s="35"/>
      <c r="K32" s="29"/>
      <c r="L32" s="29"/>
      <c r="M32" s="29"/>
      <c r="N32" s="29"/>
      <c r="O32" s="29"/>
    </row>
    <row r="33" spans="1:15" ht="25.5" customHeight="1">
      <c r="A33" s="12"/>
      <c r="B33" s="12"/>
      <c r="C33" s="12"/>
      <c r="D33" s="12"/>
      <c r="E33" s="12"/>
      <c r="F33" s="17"/>
      <c r="G33" s="17"/>
      <c r="H33" s="12"/>
      <c r="I33" s="12"/>
      <c r="J33" s="12"/>
      <c r="K33" s="12"/>
      <c r="L33" s="12"/>
      <c r="M33" s="12"/>
      <c r="N33" s="12"/>
      <c r="O33" s="12"/>
    </row>
    <row r="34" spans="1:15" ht="25.5" customHeight="1">
      <c r="A34" s="18"/>
      <c r="B34" s="18"/>
      <c r="C34" s="18"/>
      <c r="D34" s="18"/>
      <c r="E34" s="18"/>
      <c r="H34" s="18"/>
      <c r="I34" s="18"/>
      <c r="J34" s="18"/>
      <c r="K34" s="18"/>
      <c r="L34" s="18"/>
      <c r="M34" s="18"/>
      <c r="N34" s="12"/>
      <c r="O34" s="12"/>
    </row>
    <row r="35" spans="1:15" ht="25.5" customHeight="1"/>
  </sheetData>
  <sheetProtection sheet="1" objects="1" scenarios="1"/>
  <mergeCells count="54">
    <mergeCell ref="A1:H1"/>
    <mergeCell ref="C3:F3"/>
    <mergeCell ref="C4:F4"/>
    <mergeCell ref="E12:F12"/>
    <mergeCell ref="E13:F13"/>
    <mergeCell ref="B15:D15"/>
    <mergeCell ref="E15:K15"/>
    <mergeCell ref="L15:M15"/>
    <mergeCell ref="N15:O15"/>
    <mergeCell ref="B16:D16"/>
    <mergeCell ref="E16:F16"/>
    <mergeCell ref="J16:K16"/>
    <mergeCell ref="L16:M16"/>
    <mergeCell ref="N16:O16"/>
    <mergeCell ref="B17:D17"/>
    <mergeCell ref="E17:F17"/>
    <mergeCell ref="J17:K17"/>
    <mergeCell ref="L17:M17"/>
    <mergeCell ref="N17:O17"/>
    <mergeCell ref="B18:D18"/>
    <mergeCell ref="E18:F18"/>
    <mergeCell ref="J18:K18"/>
    <mergeCell ref="L18:M18"/>
    <mergeCell ref="N18:O18"/>
    <mergeCell ref="B19:D19"/>
    <mergeCell ref="E19:F19"/>
    <mergeCell ref="J19:K19"/>
    <mergeCell ref="L19:M19"/>
    <mergeCell ref="N19:O19"/>
    <mergeCell ref="B20:D20"/>
    <mergeCell ref="E20:F20"/>
    <mergeCell ref="J20:K20"/>
    <mergeCell ref="L20:M20"/>
    <mergeCell ref="N20:O20"/>
    <mergeCell ref="B21:D21"/>
    <mergeCell ref="E21:F21"/>
    <mergeCell ref="J21:K21"/>
    <mergeCell ref="L21:M21"/>
    <mergeCell ref="N21:O21"/>
    <mergeCell ref="B22:D22"/>
    <mergeCell ref="E22:F22"/>
    <mergeCell ref="J22:K22"/>
    <mergeCell ref="L22:M22"/>
    <mergeCell ref="N22:O22"/>
    <mergeCell ref="B23:D23"/>
    <mergeCell ref="E23:F23"/>
    <mergeCell ref="J23:K23"/>
    <mergeCell ref="L23:M23"/>
    <mergeCell ref="N23:O23"/>
    <mergeCell ref="B24:D24"/>
    <mergeCell ref="E24:F24"/>
    <mergeCell ref="J24:K24"/>
    <mergeCell ref="L24:M24"/>
    <mergeCell ref="N24:O24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54"/>
  </sheetPr>
  <dimension ref="A1:O35"/>
  <sheetViews>
    <sheetView view="pageBreakPreview" topLeftCell="A8" zoomScaleNormal="100" workbookViewId="0">
      <selection activeCell="G26" sqref="G26"/>
    </sheetView>
  </sheetViews>
  <sheetFormatPr defaultColWidth="9" defaultRowHeight="13.5" customHeight="1"/>
  <cols>
    <col min="1" max="11" width="5.75" customWidth="1"/>
    <col min="12" max="13" width="4.75" customWidth="1"/>
    <col min="14" max="15" width="4.375" customWidth="1"/>
  </cols>
  <sheetData>
    <row r="1" spans="1:15" ht="25.5" customHeight="1">
      <c r="A1" s="143" t="str">
        <f>情報記入シート!B2</f>
        <v>湖東ブロックU-12_3部A後期リーグ戦</v>
      </c>
      <c r="B1" s="143"/>
      <c r="C1" s="143"/>
      <c r="D1" s="143"/>
      <c r="E1" s="143"/>
      <c r="F1" s="143"/>
      <c r="G1" s="143"/>
      <c r="H1" s="143"/>
      <c r="I1" s="38" t="s">
        <v>66</v>
      </c>
      <c r="K1" s="38"/>
      <c r="L1" s="38"/>
      <c r="M1" s="38"/>
      <c r="N1" s="38"/>
      <c r="O1" s="38"/>
    </row>
    <row r="2" spans="1:15" ht="13.5" customHeight="1">
      <c r="A2" s="29"/>
      <c r="B2" s="30"/>
      <c r="C2" s="29"/>
      <c r="D2" s="31"/>
      <c r="E2" s="29"/>
      <c r="F2" s="29"/>
      <c r="G2" s="29"/>
      <c r="H2" s="29"/>
      <c r="I2" s="29"/>
      <c r="J2" s="32"/>
      <c r="K2" s="30"/>
      <c r="L2" s="30"/>
      <c r="M2" s="29"/>
      <c r="N2" s="29"/>
      <c r="O2" s="29"/>
    </row>
    <row r="3" spans="1:15" ht="13.5" customHeight="1">
      <c r="A3" s="29" t="s">
        <v>30</v>
      </c>
      <c r="B3" s="29"/>
      <c r="C3" s="144">
        <f>情報記入シート!B17</f>
        <v>42273</v>
      </c>
      <c r="D3" s="144"/>
      <c r="E3" s="144"/>
      <c r="F3" s="144"/>
      <c r="G3" s="48"/>
      <c r="H3" s="29"/>
      <c r="I3" s="29"/>
      <c r="J3" s="29"/>
      <c r="K3" s="29"/>
      <c r="L3" s="29"/>
      <c r="M3" s="29"/>
      <c r="N3" s="29"/>
      <c r="O3" s="29"/>
    </row>
    <row r="4" spans="1:15" ht="13.5" customHeight="1">
      <c r="A4" s="29" t="s">
        <v>31</v>
      </c>
      <c r="B4" s="29"/>
      <c r="C4" s="145" t="str">
        <f>情報記入シート!B18</f>
        <v>荒神山グランドBコート</v>
      </c>
      <c r="D4" s="145"/>
      <c r="E4" s="145"/>
      <c r="F4" s="145"/>
      <c r="G4" s="29"/>
      <c r="H4" s="29"/>
      <c r="I4" s="29"/>
      <c r="J4" s="29"/>
      <c r="K4" s="29"/>
      <c r="L4" s="29"/>
      <c r="M4" s="29"/>
      <c r="N4" s="29"/>
      <c r="O4" s="29"/>
    </row>
    <row r="5" spans="1:15" ht="13.5" customHeight="1">
      <c r="A5" s="47" t="s">
        <v>32</v>
      </c>
      <c r="C5" s="47" t="s">
        <v>67</v>
      </c>
      <c r="E5" s="47"/>
      <c r="F5" s="47"/>
      <c r="G5" s="47"/>
      <c r="H5" s="47"/>
      <c r="I5" s="2"/>
      <c r="J5" s="47"/>
      <c r="K5" s="29"/>
      <c r="L5" s="29"/>
      <c r="M5" s="29"/>
      <c r="N5" s="29"/>
      <c r="O5" s="29"/>
    </row>
    <row r="6" spans="1:15" ht="13.5" customHeight="1">
      <c r="A6" s="47" t="s">
        <v>34</v>
      </c>
      <c r="C6" s="47" t="s">
        <v>35</v>
      </c>
      <c r="E6" s="29"/>
      <c r="F6" s="47" t="s">
        <v>36</v>
      </c>
      <c r="G6" s="47"/>
      <c r="H6" s="47"/>
      <c r="I6" s="2"/>
      <c r="J6" s="47"/>
      <c r="K6" s="29"/>
      <c r="L6" s="29"/>
      <c r="M6" s="29"/>
      <c r="N6" s="29"/>
      <c r="O6" s="29"/>
    </row>
    <row r="7" spans="1:15" ht="13.5" customHeight="1">
      <c r="A7" s="47"/>
      <c r="C7" s="47" t="s">
        <v>37</v>
      </c>
      <c r="D7" s="47"/>
      <c r="E7" s="47"/>
      <c r="F7" s="47"/>
      <c r="G7" s="47"/>
      <c r="H7" s="47"/>
      <c r="I7" s="2"/>
      <c r="J7" s="47"/>
      <c r="K7" s="29"/>
      <c r="L7" s="29"/>
      <c r="M7" s="29"/>
      <c r="N7" s="29"/>
      <c r="O7" s="29"/>
    </row>
    <row r="8" spans="1:15" ht="13.5" customHeight="1">
      <c r="A8" s="47"/>
      <c r="C8" s="47"/>
      <c r="D8" s="47"/>
      <c r="E8" s="47"/>
      <c r="F8" s="47"/>
      <c r="G8" s="47"/>
      <c r="H8" s="47"/>
      <c r="I8" s="2"/>
      <c r="J8" s="47"/>
      <c r="K8" s="29"/>
      <c r="L8" s="29"/>
      <c r="M8" s="29"/>
      <c r="N8" s="29"/>
      <c r="O8" s="29"/>
    </row>
    <row r="9" spans="1:15" ht="13.5" customHeight="1">
      <c r="A9" s="47" t="s">
        <v>38</v>
      </c>
      <c r="C9" s="47" t="s">
        <v>39</v>
      </c>
      <c r="D9" s="47"/>
      <c r="E9" s="47"/>
      <c r="F9" s="47"/>
      <c r="G9" s="47"/>
      <c r="H9" s="47"/>
      <c r="I9" s="2"/>
      <c r="J9" s="47"/>
      <c r="K9" s="29"/>
      <c r="L9" s="29"/>
      <c r="M9" s="29"/>
      <c r="N9" s="29"/>
      <c r="O9" s="29"/>
    </row>
    <row r="10" spans="1:15" ht="13.5" customHeight="1">
      <c r="A10" t="s">
        <v>40</v>
      </c>
      <c r="C10" s="47" t="s">
        <v>41</v>
      </c>
      <c r="D10" s="47"/>
      <c r="E10" s="47"/>
      <c r="F10" s="47"/>
      <c r="G10" s="47"/>
      <c r="H10" s="47"/>
      <c r="I10" s="2"/>
      <c r="J10" s="47"/>
      <c r="K10" s="29"/>
      <c r="L10" s="29"/>
      <c r="M10" s="29"/>
      <c r="N10" s="29"/>
      <c r="O10" s="29"/>
    </row>
    <row r="11" spans="1:15" ht="13.5" customHeight="1">
      <c r="A11" s="47" t="s">
        <v>42</v>
      </c>
      <c r="B11" s="30"/>
      <c r="C11" s="47" t="s">
        <v>43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13.5" customHeight="1">
      <c r="B12" s="30"/>
      <c r="C12" s="29" t="s">
        <v>44</v>
      </c>
      <c r="E12" s="146" t="str">
        <f>情報記入シート!B19</f>
        <v>旭森</v>
      </c>
      <c r="F12" s="146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13.5" customHeight="1">
      <c r="B13" s="30"/>
      <c r="C13" s="29" t="s">
        <v>45</v>
      </c>
      <c r="E13" s="147" t="str">
        <f>情報記入シート!B20</f>
        <v>桐原</v>
      </c>
      <c r="F13" s="147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13.5" customHeight="1">
      <c r="A14" s="29"/>
      <c r="B14" s="30"/>
      <c r="C14" s="29"/>
      <c r="D14" s="3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ht="13.5" customHeight="1">
      <c r="A15" s="29"/>
      <c r="B15" s="30"/>
      <c r="C15" s="29"/>
      <c r="D15" s="31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5" ht="25.5" customHeight="1">
      <c r="A16" s="16" t="s">
        <v>46</v>
      </c>
      <c r="B16" s="142" t="s">
        <v>32</v>
      </c>
      <c r="C16" s="142"/>
      <c r="D16" s="142"/>
      <c r="E16" s="142" t="s">
        <v>47</v>
      </c>
      <c r="F16" s="142"/>
      <c r="G16" s="142"/>
      <c r="H16" s="142"/>
      <c r="I16" s="142"/>
      <c r="J16" s="142"/>
      <c r="K16" s="142"/>
      <c r="L16" s="142" t="s">
        <v>48</v>
      </c>
      <c r="M16" s="142"/>
      <c r="N16" s="142" t="s">
        <v>49</v>
      </c>
      <c r="O16" s="142"/>
    </row>
    <row r="17" spans="1:15" ht="25.5" customHeight="1">
      <c r="A17" s="16">
        <v>19</v>
      </c>
      <c r="B17" s="132" t="s">
        <v>50</v>
      </c>
      <c r="C17" s="133"/>
      <c r="D17" s="134"/>
      <c r="E17" s="138" t="str">
        <f>星取表!A13</f>
        <v>旭森</v>
      </c>
      <c r="F17" s="140"/>
      <c r="G17" s="27">
        <v>5</v>
      </c>
      <c r="H17" s="19" t="s">
        <v>51</v>
      </c>
      <c r="I17" s="27">
        <v>1</v>
      </c>
      <c r="J17" s="140" t="str">
        <f>星取表!AA6</f>
        <v>竜王B</v>
      </c>
      <c r="K17" s="141"/>
      <c r="L17" s="140" t="str">
        <f>E18</f>
        <v>多賀</v>
      </c>
      <c r="M17" s="141"/>
      <c r="N17" s="139" t="str">
        <f>J18</f>
        <v>八日市北</v>
      </c>
      <c r="O17" s="139"/>
    </row>
    <row r="18" spans="1:15" ht="25.5" customHeight="1">
      <c r="A18" s="16">
        <v>20</v>
      </c>
      <c r="B18" s="132" t="s">
        <v>52</v>
      </c>
      <c r="C18" s="133"/>
      <c r="D18" s="134"/>
      <c r="E18" s="138" t="str">
        <f>星取表!A11</f>
        <v>多賀</v>
      </c>
      <c r="F18" s="140"/>
      <c r="G18" s="27">
        <v>4</v>
      </c>
      <c r="H18" s="19" t="s">
        <v>51</v>
      </c>
      <c r="I18" s="27">
        <v>0</v>
      </c>
      <c r="J18" s="140" t="str">
        <f>星取表!U6</f>
        <v>八日市北</v>
      </c>
      <c r="K18" s="141"/>
      <c r="L18" s="140" t="str">
        <f>J17</f>
        <v>竜王B</v>
      </c>
      <c r="M18" s="141"/>
      <c r="N18" s="138" t="str">
        <f>E17</f>
        <v>旭森</v>
      </c>
      <c r="O18" s="141"/>
    </row>
    <row r="19" spans="1:15" ht="25.5" customHeight="1">
      <c r="A19" s="16">
        <v>21</v>
      </c>
      <c r="B19" s="132" t="s">
        <v>53</v>
      </c>
      <c r="C19" s="133"/>
      <c r="D19" s="134"/>
      <c r="E19" s="138" t="str">
        <f>星取表!A9</f>
        <v>PREDU</v>
      </c>
      <c r="F19" s="140"/>
      <c r="G19" s="27">
        <v>1</v>
      </c>
      <c r="H19" s="19" t="s">
        <v>51</v>
      </c>
      <c r="I19" s="27">
        <v>0</v>
      </c>
      <c r="J19" s="140" t="str">
        <f>星取表!O6</f>
        <v>彦根FCB</v>
      </c>
      <c r="K19" s="141"/>
      <c r="L19" s="140" t="str">
        <f>J18</f>
        <v>八日市北</v>
      </c>
      <c r="M19" s="141"/>
      <c r="N19" s="138" t="str">
        <f>E18</f>
        <v>多賀</v>
      </c>
      <c r="O19" s="141"/>
    </row>
    <row r="20" spans="1:15" ht="25.5" customHeight="1">
      <c r="A20" s="16">
        <v>22</v>
      </c>
      <c r="B20" s="132" t="s">
        <v>54</v>
      </c>
      <c r="C20" s="133"/>
      <c r="D20" s="134"/>
      <c r="E20" s="138" t="str">
        <f>星取表!A10</f>
        <v>桐原</v>
      </c>
      <c r="F20" s="140"/>
      <c r="G20" s="27">
        <v>4</v>
      </c>
      <c r="H20" s="19" t="s">
        <v>51</v>
      </c>
      <c r="I20" s="27">
        <v>1</v>
      </c>
      <c r="J20" s="140" t="str">
        <f>星取表!AA6</f>
        <v>竜王B</v>
      </c>
      <c r="K20" s="141"/>
      <c r="L20" s="140" t="str">
        <f t="shared" ref="L20:L25" si="0">E19</f>
        <v>PREDU</v>
      </c>
      <c r="M20" s="141"/>
      <c r="N20" s="138" t="str">
        <f t="shared" ref="N20:N25" si="1">J19</f>
        <v>彦根FCB</v>
      </c>
      <c r="O20" s="141"/>
    </row>
    <row r="21" spans="1:15" ht="25.5" customHeight="1">
      <c r="A21" s="16">
        <v>23</v>
      </c>
      <c r="B21" s="132" t="s">
        <v>55</v>
      </c>
      <c r="C21" s="133"/>
      <c r="D21" s="134"/>
      <c r="E21" s="138" t="str">
        <f>星取表!A9</f>
        <v>PREDU</v>
      </c>
      <c r="F21" s="140"/>
      <c r="G21" s="27">
        <v>4</v>
      </c>
      <c r="H21" s="19" t="s">
        <v>51</v>
      </c>
      <c r="I21" s="27">
        <v>0</v>
      </c>
      <c r="J21" s="140" t="str">
        <f>星取表!X6</f>
        <v>日野B</v>
      </c>
      <c r="K21" s="141"/>
      <c r="L21" s="138" t="str">
        <f>J20</f>
        <v>竜王B</v>
      </c>
      <c r="M21" s="128"/>
      <c r="N21" s="139" t="str">
        <f>E20</f>
        <v>桐原</v>
      </c>
      <c r="O21" s="139"/>
    </row>
    <row r="22" spans="1:15" ht="25.5" customHeight="1">
      <c r="A22" s="16">
        <v>24</v>
      </c>
      <c r="B22" s="132" t="s">
        <v>56</v>
      </c>
      <c r="C22" s="133"/>
      <c r="D22" s="134"/>
      <c r="E22" s="138" t="str">
        <f>星取表!A8</f>
        <v>北里</v>
      </c>
      <c r="F22" s="140"/>
      <c r="G22" s="27">
        <v>8</v>
      </c>
      <c r="H22" s="19" t="s">
        <v>51</v>
      </c>
      <c r="I22" s="27">
        <v>1</v>
      </c>
      <c r="J22" s="140" t="str">
        <f>星取表!U6</f>
        <v>八日市北</v>
      </c>
      <c r="K22" s="141"/>
      <c r="L22" s="138" t="str">
        <f t="shared" si="0"/>
        <v>PREDU</v>
      </c>
      <c r="M22" s="128"/>
      <c r="N22" s="139" t="str">
        <f t="shared" si="1"/>
        <v>日野B</v>
      </c>
      <c r="O22" s="139"/>
    </row>
    <row r="23" spans="1:15" ht="25.5" customHeight="1">
      <c r="A23" s="16">
        <v>25</v>
      </c>
      <c r="B23" s="132" t="s">
        <v>57</v>
      </c>
      <c r="C23" s="133"/>
      <c r="D23" s="134"/>
      <c r="E23" s="138" t="str">
        <f>星取表!A12</f>
        <v>彦根FCB</v>
      </c>
      <c r="F23" s="140"/>
      <c r="G23" s="27">
        <v>3</v>
      </c>
      <c r="H23" s="19" t="s">
        <v>51</v>
      </c>
      <c r="I23" s="27">
        <v>2</v>
      </c>
      <c r="J23" s="140" t="str">
        <f>星取表!X6</f>
        <v>日野B</v>
      </c>
      <c r="K23" s="141"/>
      <c r="L23" s="138" t="str">
        <f>J22</f>
        <v>八日市北</v>
      </c>
      <c r="M23" s="128"/>
      <c r="N23" s="139" t="str">
        <f>E22</f>
        <v>北里</v>
      </c>
      <c r="O23" s="139"/>
    </row>
    <row r="24" spans="1:15" ht="25.5" customHeight="1">
      <c r="A24" s="16">
        <v>26</v>
      </c>
      <c r="B24" s="132" t="s">
        <v>58</v>
      </c>
      <c r="C24" s="133"/>
      <c r="D24" s="134"/>
      <c r="E24" s="138" t="str">
        <f>星取表!A10</f>
        <v>桐原</v>
      </c>
      <c r="F24" s="140"/>
      <c r="G24" s="27">
        <v>0</v>
      </c>
      <c r="H24" s="19" t="s">
        <v>51</v>
      </c>
      <c r="I24" s="27">
        <v>1</v>
      </c>
      <c r="J24" s="140" t="str">
        <f>星取表!R6</f>
        <v>旭森</v>
      </c>
      <c r="K24" s="141"/>
      <c r="L24" s="138" t="str">
        <f t="shared" si="0"/>
        <v>彦根FCB</v>
      </c>
      <c r="M24" s="128"/>
      <c r="N24" s="139" t="str">
        <f t="shared" si="1"/>
        <v>日野B</v>
      </c>
      <c r="O24" s="139"/>
    </row>
    <row r="25" spans="1:15" ht="25.5" customHeight="1">
      <c r="A25" s="16">
        <v>27</v>
      </c>
      <c r="B25" s="132" t="s">
        <v>59</v>
      </c>
      <c r="C25" s="133"/>
      <c r="D25" s="134"/>
      <c r="E25" s="138" t="str">
        <f>星取表!A8</f>
        <v>北里</v>
      </c>
      <c r="F25" s="140"/>
      <c r="G25" s="27">
        <v>1</v>
      </c>
      <c r="H25" s="19" t="s">
        <v>51</v>
      </c>
      <c r="I25" s="27">
        <v>3</v>
      </c>
      <c r="J25" s="140" t="str">
        <f>星取表!L6</f>
        <v>多賀</v>
      </c>
      <c r="K25" s="141"/>
      <c r="L25" s="138" t="str">
        <f t="shared" si="0"/>
        <v>桐原</v>
      </c>
      <c r="M25" s="128"/>
      <c r="N25" s="139" t="str">
        <f t="shared" si="1"/>
        <v>旭森</v>
      </c>
      <c r="O25" s="139"/>
    </row>
    <row r="26" spans="1:15" ht="25.5" customHeight="1">
      <c r="A26" s="12" t="s">
        <v>60</v>
      </c>
      <c r="B26" s="30"/>
      <c r="C26" s="30"/>
      <c r="D26" s="30"/>
      <c r="E26" s="30"/>
      <c r="F26" s="30"/>
      <c r="G26" s="34"/>
      <c r="H26" s="30"/>
      <c r="I26" s="34"/>
      <c r="J26" s="30"/>
      <c r="K26" s="30"/>
      <c r="L26" s="30"/>
      <c r="M26" s="30"/>
      <c r="N26" s="30"/>
      <c r="O26" s="30"/>
    </row>
    <row r="27" spans="1:15" ht="25.5" customHeight="1">
      <c r="A27" s="12" t="s">
        <v>68</v>
      </c>
      <c r="B27" s="30"/>
      <c r="C27" s="29"/>
      <c r="D27" s="31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ht="25.5" customHeight="1">
      <c r="A28" s="12" t="s">
        <v>62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25.5" customHeight="1">
      <c r="A29" s="47" t="s">
        <v>63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 ht="25.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 ht="25.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5" ht="25.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5" ht="25.5" customHeight="1">
      <c r="A33" s="32"/>
      <c r="B33" s="32"/>
      <c r="C33" s="32"/>
      <c r="D33" s="32"/>
      <c r="E33" s="32"/>
      <c r="F33" s="32"/>
      <c r="G33" s="32"/>
      <c r="H33" s="32"/>
      <c r="I33" s="32"/>
      <c r="J33" s="35"/>
      <c r="K33" s="29"/>
      <c r="L33" s="29"/>
      <c r="M33" s="29"/>
      <c r="N33" s="29"/>
      <c r="O33" s="29"/>
    </row>
    <row r="34" spans="1:15" ht="25.5" customHeight="1">
      <c r="A34" s="12"/>
      <c r="B34" s="12"/>
      <c r="C34" s="12"/>
      <c r="D34" s="12"/>
      <c r="E34" s="12"/>
      <c r="F34" s="17"/>
      <c r="G34" s="17"/>
      <c r="H34" s="12"/>
      <c r="I34" s="12"/>
      <c r="J34" s="12"/>
      <c r="K34" s="12"/>
      <c r="L34" s="12"/>
      <c r="M34" s="12"/>
      <c r="N34" s="12"/>
      <c r="O34" s="12"/>
    </row>
    <row r="35" spans="1:15" ht="25.5" customHeight="1">
      <c r="A35" s="18"/>
      <c r="B35" s="18"/>
      <c r="C35" s="18"/>
      <c r="D35" s="18"/>
      <c r="E35" s="18"/>
      <c r="H35" s="18"/>
      <c r="I35" s="18"/>
      <c r="J35" s="18"/>
      <c r="K35" s="18"/>
      <c r="L35" s="18"/>
      <c r="M35" s="18"/>
      <c r="N35" s="12"/>
      <c r="O35" s="12"/>
    </row>
  </sheetData>
  <sheetProtection sheet="1" objects="1" scenarios="1"/>
  <mergeCells count="54">
    <mergeCell ref="A1:H1"/>
    <mergeCell ref="C3:F3"/>
    <mergeCell ref="C4:F4"/>
    <mergeCell ref="E12:F12"/>
    <mergeCell ref="E13:F13"/>
    <mergeCell ref="B16:D16"/>
    <mergeCell ref="E16:K16"/>
    <mergeCell ref="L16:M16"/>
    <mergeCell ref="N16:O16"/>
    <mergeCell ref="B17:D17"/>
    <mergeCell ref="E17:F17"/>
    <mergeCell ref="J17:K17"/>
    <mergeCell ref="L17:M17"/>
    <mergeCell ref="N17:O17"/>
    <mergeCell ref="B18:D18"/>
    <mergeCell ref="E18:F18"/>
    <mergeCell ref="J18:K18"/>
    <mergeCell ref="L18:M18"/>
    <mergeCell ref="N18:O18"/>
    <mergeCell ref="B19:D19"/>
    <mergeCell ref="E19:F19"/>
    <mergeCell ref="J19:K19"/>
    <mergeCell ref="L19:M19"/>
    <mergeCell ref="N19:O19"/>
    <mergeCell ref="B20:D20"/>
    <mergeCell ref="E20:F20"/>
    <mergeCell ref="J20:K20"/>
    <mergeCell ref="L20:M20"/>
    <mergeCell ref="N20:O20"/>
    <mergeCell ref="B21:D21"/>
    <mergeCell ref="E21:F21"/>
    <mergeCell ref="J21:K21"/>
    <mergeCell ref="L21:M21"/>
    <mergeCell ref="N21:O21"/>
    <mergeCell ref="B22:D22"/>
    <mergeCell ref="E22:F22"/>
    <mergeCell ref="J22:K22"/>
    <mergeCell ref="L22:M22"/>
    <mergeCell ref="N22:O22"/>
    <mergeCell ref="B23:D23"/>
    <mergeCell ref="E23:F23"/>
    <mergeCell ref="J23:K23"/>
    <mergeCell ref="L23:M23"/>
    <mergeCell ref="N23:O23"/>
    <mergeCell ref="B24:D24"/>
    <mergeCell ref="E24:F24"/>
    <mergeCell ref="J24:K24"/>
    <mergeCell ref="L24:M24"/>
    <mergeCell ref="N24:O24"/>
    <mergeCell ref="B25:D25"/>
    <mergeCell ref="E25:F25"/>
    <mergeCell ref="J25:K25"/>
    <mergeCell ref="L25:M25"/>
    <mergeCell ref="N25:O25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56"/>
  </sheetPr>
  <dimension ref="A1:O35"/>
  <sheetViews>
    <sheetView view="pageBreakPreview" topLeftCell="A2" zoomScaleNormal="100" workbookViewId="0">
      <selection activeCell="K27" sqref="K27"/>
    </sheetView>
  </sheetViews>
  <sheetFormatPr defaultColWidth="9" defaultRowHeight="13.5" customHeight="1"/>
  <cols>
    <col min="1" max="11" width="5.75" customWidth="1"/>
    <col min="12" max="13" width="4.75" customWidth="1"/>
    <col min="14" max="15" width="4.375" customWidth="1"/>
  </cols>
  <sheetData>
    <row r="1" spans="1:15" ht="24" customHeight="1">
      <c r="A1" s="143" t="str">
        <f>情報記入シート!B2</f>
        <v>湖東ブロックU-12_3部A後期リーグ戦</v>
      </c>
      <c r="B1" s="143"/>
      <c r="C1" s="143"/>
      <c r="D1" s="143"/>
      <c r="E1" s="143"/>
      <c r="F1" s="143"/>
      <c r="G1" s="143"/>
      <c r="H1" s="143"/>
      <c r="I1" s="38" t="s">
        <v>69</v>
      </c>
      <c r="K1" s="38"/>
      <c r="L1" s="38"/>
      <c r="M1" s="38"/>
      <c r="N1" s="38"/>
      <c r="O1" s="38"/>
    </row>
    <row r="2" spans="1:15" ht="13.5" customHeight="1">
      <c r="A2" s="29"/>
      <c r="B2" s="30"/>
      <c r="C2" s="29"/>
      <c r="D2" s="31"/>
      <c r="E2" s="29"/>
      <c r="F2" s="29"/>
      <c r="G2" s="29"/>
      <c r="H2" s="29"/>
      <c r="I2" s="29"/>
      <c r="J2" s="32"/>
      <c r="K2" s="30"/>
      <c r="L2" s="30"/>
      <c r="M2" s="29"/>
      <c r="N2" s="29"/>
      <c r="O2" s="29"/>
    </row>
    <row r="3" spans="1:15" ht="15" customHeight="1">
      <c r="A3" s="29" t="s">
        <v>30</v>
      </c>
      <c r="B3" s="29"/>
      <c r="C3" s="144">
        <f>情報記入シート!B23</f>
        <v>42280</v>
      </c>
      <c r="D3" s="144"/>
      <c r="E3" s="144"/>
      <c r="F3" s="144"/>
      <c r="G3" s="48"/>
      <c r="H3" s="29"/>
      <c r="I3" s="29"/>
      <c r="J3" s="29"/>
      <c r="K3" s="29"/>
      <c r="L3" s="29"/>
      <c r="M3" s="29"/>
      <c r="N3" s="29"/>
      <c r="O3" s="29"/>
    </row>
    <row r="4" spans="1:15" ht="15" customHeight="1">
      <c r="A4" s="29" t="s">
        <v>31</v>
      </c>
      <c r="B4" s="29"/>
      <c r="C4" s="145" t="str">
        <f>情報記入シート!B24</f>
        <v>荒神山グランドBコート</v>
      </c>
      <c r="D4" s="145"/>
      <c r="E4" s="145"/>
      <c r="F4" s="145"/>
      <c r="G4" s="29"/>
      <c r="H4" s="29"/>
      <c r="I4" s="29"/>
      <c r="J4" s="29"/>
      <c r="K4" s="29"/>
      <c r="L4" s="29"/>
      <c r="M4" s="29"/>
      <c r="N4" s="29"/>
      <c r="O4" s="29"/>
    </row>
    <row r="5" spans="1:15" ht="15" customHeight="1">
      <c r="A5" s="47" t="s">
        <v>32</v>
      </c>
      <c r="C5" s="47" t="s">
        <v>67</v>
      </c>
      <c r="E5" s="47"/>
      <c r="F5" s="47"/>
      <c r="G5" s="47"/>
      <c r="H5" s="47"/>
      <c r="I5" s="2"/>
      <c r="J5" s="47"/>
      <c r="K5" s="29"/>
      <c r="L5" s="29"/>
      <c r="M5" s="29"/>
      <c r="N5" s="29"/>
      <c r="O5" s="29"/>
    </row>
    <row r="6" spans="1:15" ht="15" customHeight="1">
      <c r="A6" s="47" t="s">
        <v>34</v>
      </c>
      <c r="C6" s="47" t="s">
        <v>35</v>
      </c>
      <c r="E6" s="29"/>
      <c r="F6" s="47" t="s">
        <v>36</v>
      </c>
      <c r="G6" s="47"/>
      <c r="H6" s="47"/>
      <c r="I6" s="2"/>
      <c r="J6" s="47"/>
      <c r="K6" s="29"/>
      <c r="L6" s="29"/>
      <c r="M6" s="29"/>
      <c r="N6" s="29"/>
      <c r="O6" s="29"/>
    </row>
    <row r="7" spans="1:15" ht="15" customHeight="1">
      <c r="A7" s="47"/>
      <c r="C7" s="47" t="s">
        <v>37</v>
      </c>
      <c r="D7" s="47"/>
      <c r="E7" s="47"/>
      <c r="F7" s="47"/>
      <c r="G7" s="47"/>
      <c r="H7" s="47"/>
      <c r="I7" s="2"/>
      <c r="J7" s="47"/>
      <c r="K7" s="29"/>
      <c r="L7" s="29"/>
      <c r="M7" s="29"/>
      <c r="N7" s="29"/>
      <c r="O7" s="29"/>
    </row>
    <row r="8" spans="1:15" ht="15" customHeight="1">
      <c r="A8" s="47"/>
      <c r="C8" s="47"/>
      <c r="D8" s="47"/>
      <c r="E8" s="47"/>
      <c r="F8" s="47"/>
      <c r="G8" s="47"/>
      <c r="H8" s="47"/>
      <c r="I8" s="2"/>
      <c r="J8" s="47"/>
      <c r="K8" s="29"/>
      <c r="L8" s="29"/>
      <c r="M8" s="29"/>
      <c r="N8" s="29"/>
      <c r="O8" s="29"/>
    </row>
    <row r="9" spans="1:15" ht="15" customHeight="1">
      <c r="A9" s="47" t="s">
        <v>38</v>
      </c>
      <c r="C9" s="47" t="s">
        <v>39</v>
      </c>
      <c r="D9" s="47"/>
      <c r="E9" s="47"/>
      <c r="F9" s="47"/>
      <c r="G9" s="47"/>
      <c r="H9" s="47"/>
      <c r="I9" s="2"/>
      <c r="J9" s="47"/>
      <c r="K9" s="29"/>
      <c r="L9" s="29"/>
      <c r="M9" s="29"/>
      <c r="N9" s="29"/>
      <c r="O9" s="29"/>
    </row>
    <row r="10" spans="1:15" ht="15" customHeight="1">
      <c r="A10" t="s">
        <v>40</v>
      </c>
      <c r="C10" s="47" t="s">
        <v>41</v>
      </c>
      <c r="D10" s="47"/>
      <c r="E10" s="47"/>
      <c r="F10" s="47"/>
      <c r="G10" s="47"/>
      <c r="H10" s="47"/>
      <c r="I10" s="2"/>
      <c r="J10" s="47"/>
      <c r="K10" s="29"/>
      <c r="L10" s="29"/>
      <c r="M10" s="29"/>
      <c r="N10" s="29"/>
      <c r="O10" s="29"/>
    </row>
    <row r="11" spans="1:15" ht="15" customHeight="1">
      <c r="A11" s="47" t="s">
        <v>42</v>
      </c>
      <c r="B11" s="30"/>
      <c r="C11" s="47" t="s">
        <v>43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15" customHeight="1">
      <c r="B12" s="30"/>
      <c r="C12" s="29" t="s">
        <v>44</v>
      </c>
      <c r="E12" s="146" t="str">
        <f>情報記入シート!B25</f>
        <v>日野B</v>
      </c>
      <c r="F12" s="146"/>
      <c r="G12" s="29"/>
      <c r="H12" s="29"/>
      <c r="I12" s="29"/>
      <c r="J12" s="29"/>
      <c r="K12" s="29"/>
      <c r="L12" s="29"/>
      <c r="M12" s="29"/>
      <c r="N12" s="29"/>
      <c r="O12" s="29"/>
    </row>
    <row r="13" spans="1:15" ht="15" customHeight="1">
      <c r="B13" s="30"/>
      <c r="C13" s="29" t="s">
        <v>45</v>
      </c>
      <c r="E13" s="147" t="str">
        <f>情報記入シート!B26</f>
        <v>PREDU</v>
      </c>
      <c r="F13" s="147"/>
      <c r="G13" s="29"/>
      <c r="H13" s="29"/>
      <c r="I13" s="29"/>
      <c r="L13" s="29"/>
      <c r="M13" s="29"/>
      <c r="N13" s="29"/>
      <c r="O13" s="29"/>
    </row>
    <row r="14" spans="1:15" ht="18" customHeight="1">
      <c r="A14" s="29"/>
      <c r="B14" s="30"/>
      <c r="C14" s="29"/>
      <c r="D14" s="31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15" ht="21" customHeight="1">
      <c r="A15" s="16" t="s">
        <v>46</v>
      </c>
      <c r="B15" s="142" t="s">
        <v>32</v>
      </c>
      <c r="C15" s="142"/>
      <c r="D15" s="142"/>
      <c r="E15" s="142" t="s">
        <v>47</v>
      </c>
      <c r="F15" s="142"/>
      <c r="G15" s="142"/>
      <c r="H15" s="142"/>
      <c r="I15" s="142"/>
      <c r="J15" s="142"/>
      <c r="K15" s="142"/>
      <c r="L15" s="142" t="s">
        <v>48</v>
      </c>
      <c r="M15" s="142"/>
      <c r="N15" s="142" t="s">
        <v>49</v>
      </c>
      <c r="O15" s="142"/>
    </row>
    <row r="16" spans="1:15" ht="21" customHeight="1">
      <c r="A16" s="16">
        <v>28</v>
      </c>
      <c r="B16" s="132" t="s">
        <v>50</v>
      </c>
      <c r="C16" s="133"/>
      <c r="D16" s="134"/>
      <c r="E16" s="138" t="str">
        <f>星取表!A11</f>
        <v>多賀</v>
      </c>
      <c r="F16" s="140"/>
      <c r="G16" s="27"/>
      <c r="H16" s="19" t="s">
        <v>51</v>
      </c>
      <c r="I16" s="27"/>
      <c r="J16" s="140" t="str">
        <f>星取表!A15</f>
        <v>日野B</v>
      </c>
      <c r="K16" s="141"/>
      <c r="L16" s="140" t="str">
        <f>E18</f>
        <v>北里</v>
      </c>
      <c r="M16" s="141"/>
      <c r="N16" s="139" t="str">
        <f>J17</f>
        <v>竜王B</v>
      </c>
      <c r="O16" s="139"/>
    </row>
    <row r="17" spans="1:15" ht="21" customHeight="1">
      <c r="A17" s="16">
        <v>29</v>
      </c>
      <c r="B17" s="132" t="s">
        <v>52</v>
      </c>
      <c r="C17" s="133"/>
      <c r="D17" s="134"/>
      <c r="E17" s="138" t="str">
        <f>星取表!A12</f>
        <v>彦根FCB</v>
      </c>
      <c r="F17" s="140"/>
      <c r="G17" s="27"/>
      <c r="H17" s="19" t="s">
        <v>51</v>
      </c>
      <c r="I17" s="27"/>
      <c r="J17" s="140" t="str">
        <f>星取表!A16</f>
        <v>竜王B</v>
      </c>
      <c r="K17" s="141"/>
      <c r="L17" s="138" t="str">
        <f>E16</f>
        <v>多賀</v>
      </c>
      <c r="M17" s="128"/>
      <c r="N17" s="139" t="str">
        <f>J16</f>
        <v>日野B</v>
      </c>
      <c r="O17" s="139"/>
    </row>
    <row r="18" spans="1:15" ht="21" customHeight="1">
      <c r="A18" s="16">
        <v>30</v>
      </c>
      <c r="B18" s="132" t="s">
        <v>53</v>
      </c>
      <c r="C18" s="133"/>
      <c r="D18" s="134"/>
      <c r="E18" s="140" t="str">
        <f>星取表!A8</f>
        <v>北里</v>
      </c>
      <c r="F18" s="141"/>
      <c r="G18" s="27"/>
      <c r="H18" s="19" t="s">
        <v>51</v>
      </c>
      <c r="I18" s="27"/>
      <c r="J18" s="138" t="str">
        <f>星取表!A13</f>
        <v>旭森</v>
      </c>
      <c r="K18" s="140"/>
      <c r="L18" s="138" t="str">
        <f>J17</f>
        <v>竜王B</v>
      </c>
      <c r="M18" s="128"/>
      <c r="N18" s="139" t="str">
        <f>E17</f>
        <v>彦根FCB</v>
      </c>
      <c r="O18" s="139"/>
    </row>
    <row r="19" spans="1:15" ht="21" customHeight="1">
      <c r="A19" s="16">
        <v>31</v>
      </c>
      <c r="B19" s="132" t="s">
        <v>54</v>
      </c>
      <c r="C19" s="133"/>
      <c r="D19" s="134"/>
      <c r="E19" s="138" t="str">
        <f>星取表!A9</f>
        <v>PREDU</v>
      </c>
      <c r="F19" s="140"/>
      <c r="G19" s="27"/>
      <c r="H19" s="19" t="s">
        <v>51</v>
      </c>
      <c r="I19" s="27"/>
      <c r="J19" s="140" t="str">
        <f>星取表!A14</f>
        <v>八日市北</v>
      </c>
      <c r="K19" s="141"/>
      <c r="L19" s="138" t="str">
        <f>J18</f>
        <v>旭森</v>
      </c>
      <c r="M19" s="128"/>
      <c r="N19" s="139" t="str">
        <f>E18</f>
        <v>北里</v>
      </c>
      <c r="O19" s="139"/>
    </row>
    <row r="20" spans="1:15" ht="21" customHeight="1">
      <c r="A20" s="16">
        <v>32</v>
      </c>
      <c r="B20" s="132" t="s">
        <v>55</v>
      </c>
      <c r="C20" s="133"/>
      <c r="D20" s="134"/>
      <c r="E20" s="138" t="str">
        <f>星取表!A10</f>
        <v>桐原</v>
      </c>
      <c r="F20" s="140"/>
      <c r="G20" s="27"/>
      <c r="H20" s="19" t="s">
        <v>51</v>
      </c>
      <c r="I20" s="27"/>
      <c r="J20" s="140" t="str">
        <f>星取表!A15</f>
        <v>日野B</v>
      </c>
      <c r="K20" s="141"/>
      <c r="L20" s="138" t="str">
        <f>E19</f>
        <v>PREDU</v>
      </c>
      <c r="M20" s="128"/>
      <c r="N20" s="139" t="str">
        <f>J19</f>
        <v>八日市北</v>
      </c>
      <c r="O20" s="139"/>
    </row>
    <row r="21" spans="1:15" ht="21" customHeight="1">
      <c r="A21" s="16">
        <v>33</v>
      </c>
      <c r="B21" s="132" t="s">
        <v>56</v>
      </c>
      <c r="C21" s="133"/>
      <c r="D21" s="134"/>
      <c r="E21" s="138" t="str">
        <f>星取表!A11</f>
        <v>多賀</v>
      </c>
      <c r="F21" s="140"/>
      <c r="G21" s="27"/>
      <c r="H21" s="19" t="s">
        <v>51</v>
      </c>
      <c r="I21" s="27"/>
      <c r="J21" s="140" t="str">
        <f>星取表!A16</f>
        <v>竜王B</v>
      </c>
      <c r="K21" s="141"/>
      <c r="L21" s="138" t="str">
        <f>J20</f>
        <v>日野B</v>
      </c>
      <c r="M21" s="128"/>
      <c r="N21" s="139" t="str">
        <f>E20</f>
        <v>桐原</v>
      </c>
      <c r="O21" s="139"/>
    </row>
    <row r="22" spans="1:15" ht="21" customHeight="1">
      <c r="A22" s="16">
        <v>34</v>
      </c>
      <c r="B22" s="132" t="s">
        <v>57</v>
      </c>
      <c r="C22" s="133"/>
      <c r="D22" s="134"/>
      <c r="E22" s="138" t="str">
        <f>星取表!A8</f>
        <v>北里</v>
      </c>
      <c r="F22" s="140"/>
      <c r="G22" s="27"/>
      <c r="H22" s="19" t="s">
        <v>51</v>
      </c>
      <c r="I22" s="27"/>
      <c r="J22" s="140" t="str">
        <f>星取表!A12</f>
        <v>彦根FCB</v>
      </c>
      <c r="K22" s="141"/>
      <c r="L22" s="138" t="str">
        <f>J21</f>
        <v>竜王B</v>
      </c>
      <c r="M22" s="128"/>
      <c r="N22" s="139" t="str">
        <f>E21</f>
        <v>多賀</v>
      </c>
      <c r="O22" s="139"/>
    </row>
    <row r="23" spans="1:15" ht="21" customHeight="1">
      <c r="A23" s="16">
        <v>35</v>
      </c>
      <c r="B23" s="132" t="s">
        <v>58</v>
      </c>
      <c r="C23" s="133"/>
      <c r="D23" s="134"/>
      <c r="E23" s="138" t="str">
        <f>星取表!A9</f>
        <v>PREDU</v>
      </c>
      <c r="F23" s="140"/>
      <c r="G23" s="27"/>
      <c r="H23" s="19" t="s">
        <v>51</v>
      </c>
      <c r="I23" s="27"/>
      <c r="J23" s="140" t="str">
        <f>星取表!A13</f>
        <v>旭森</v>
      </c>
      <c r="K23" s="141"/>
      <c r="L23" s="138" t="str">
        <f>E22</f>
        <v>北里</v>
      </c>
      <c r="M23" s="128"/>
      <c r="N23" s="139" t="str">
        <f>E20</f>
        <v>桐原</v>
      </c>
      <c r="O23" s="139"/>
    </row>
    <row r="24" spans="1:15" ht="21" customHeight="1">
      <c r="A24" s="16">
        <v>36</v>
      </c>
      <c r="B24" s="132" t="s">
        <v>59</v>
      </c>
      <c r="C24" s="133"/>
      <c r="D24" s="134"/>
      <c r="E24" s="138" t="str">
        <f>星取表!A10</f>
        <v>桐原</v>
      </c>
      <c r="F24" s="140"/>
      <c r="G24" s="27"/>
      <c r="H24" s="19" t="s">
        <v>51</v>
      </c>
      <c r="I24" s="27"/>
      <c r="J24" s="140" t="str">
        <f>星取表!A14</f>
        <v>八日市北</v>
      </c>
      <c r="K24" s="141"/>
      <c r="L24" s="138" t="str">
        <f>J23</f>
        <v>旭森</v>
      </c>
      <c r="M24" s="128"/>
      <c r="N24" s="139" t="str">
        <f>E23</f>
        <v>PREDU</v>
      </c>
      <c r="O24" s="139"/>
    </row>
    <row r="25" spans="1:15" ht="25.5" customHeight="1">
      <c r="A25" s="30"/>
      <c r="B25" s="30"/>
      <c r="C25" s="30"/>
      <c r="D25" s="30"/>
      <c r="E25" s="36"/>
      <c r="F25" s="36"/>
      <c r="G25" s="36"/>
      <c r="H25" s="36"/>
      <c r="I25" s="36"/>
      <c r="J25" s="36"/>
      <c r="K25" s="36"/>
      <c r="L25" s="36"/>
      <c r="M25" s="37"/>
      <c r="N25" s="36"/>
      <c r="O25" s="36"/>
    </row>
    <row r="26" spans="1:15" ht="25.5" customHeight="1">
      <c r="A26" s="29" t="s">
        <v>60</v>
      </c>
      <c r="B26" s="30"/>
      <c r="C26" s="29"/>
      <c r="D26" s="31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ht="25.5" customHeight="1">
      <c r="A27" s="29" t="s">
        <v>70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ht="25.5" customHeight="1">
      <c r="A28" s="35"/>
      <c r="B28" s="29"/>
      <c r="C28" s="29" t="s">
        <v>71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15" ht="25.5" customHeight="1">
      <c r="A29" s="29" t="s">
        <v>72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 ht="25.5" customHeight="1">
      <c r="A30" s="29" t="s">
        <v>62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15" ht="25.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</row>
    <row r="32" spans="1:15" ht="25.5" customHeight="1">
      <c r="A32" s="32"/>
      <c r="B32" s="32"/>
      <c r="C32" s="32"/>
      <c r="D32" s="32"/>
      <c r="E32" s="32"/>
      <c r="F32" s="32"/>
      <c r="G32" s="32"/>
      <c r="H32" s="32"/>
      <c r="I32" s="32"/>
      <c r="J32" s="35"/>
      <c r="K32" s="29"/>
      <c r="L32" s="29"/>
      <c r="M32" s="29"/>
      <c r="N32" s="29"/>
      <c r="O32" s="29"/>
    </row>
    <row r="33" spans="1:15" ht="25.5" customHeight="1">
      <c r="A33" s="12"/>
      <c r="B33" s="12"/>
      <c r="C33" s="12"/>
      <c r="D33" s="12"/>
      <c r="E33" s="12"/>
      <c r="F33" s="17"/>
      <c r="G33" s="17"/>
      <c r="H33" s="12"/>
      <c r="I33" s="12"/>
      <c r="J33" s="12"/>
      <c r="K33" s="12"/>
      <c r="L33" s="12"/>
      <c r="M33" s="12"/>
      <c r="N33" s="12"/>
      <c r="O33" s="12"/>
    </row>
    <row r="34" spans="1:15" ht="25.5" customHeight="1">
      <c r="A34" s="18"/>
      <c r="B34" s="18"/>
      <c r="C34" s="18"/>
      <c r="D34" s="18"/>
      <c r="E34" s="18"/>
      <c r="H34" s="18"/>
      <c r="I34" s="18"/>
      <c r="J34" s="18"/>
      <c r="K34" s="18"/>
      <c r="L34" s="18"/>
      <c r="M34" s="18"/>
      <c r="N34" s="12"/>
      <c r="O34" s="12"/>
    </row>
    <row r="35" spans="1:15" ht="25.5" customHeight="1"/>
  </sheetData>
  <sheetProtection sheet="1" objects="1" scenarios="1"/>
  <mergeCells count="54">
    <mergeCell ref="A1:H1"/>
    <mergeCell ref="C3:F3"/>
    <mergeCell ref="C4:F4"/>
    <mergeCell ref="E12:F12"/>
    <mergeCell ref="E13:F13"/>
    <mergeCell ref="B15:D15"/>
    <mergeCell ref="E15:K15"/>
    <mergeCell ref="L15:M15"/>
    <mergeCell ref="N15:O15"/>
    <mergeCell ref="B16:D16"/>
    <mergeCell ref="E16:F16"/>
    <mergeCell ref="J16:K16"/>
    <mergeCell ref="L16:M16"/>
    <mergeCell ref="N16:O16"/>
    <mergeCell ref="B17:D17"/>
    <mergeCell ref="E17:F17"/>
    <mergeCell ref="J17:K17"/>
    <mergeCell ref="L17:M17"/>
    <mergeCell ref="N17:O17"/>
    <mergeCell ref="B18:D18"/>
    <mergeCell ref="E18:F18"/>
    <mergeCell ref="J18:K18"/>
    <mergeCell ref="L18:M18"/>
    <mergeCell ref="N18:O18"/>
    <mergeCell ref="B19:D19"/>
    <mergeCell ref="E19:F19"/>
    <mergeCell ref="J19:K19"/>
    <mergeCell ref="L19:M19"/>
    <mergeCell ref="N19:O19"/>
    <mergeCell ref="B20:D20"/>
    <mergeCell ref="E20:F20"/>
    <mergeCell ref="J20:K20"/>
    <mergeCell ref="L20:M20"/>
    <mergeCell ref="N20:O20"/>
    <mergeCell ref="B21:D21"/>
    <mergeCell ref="E21:F21"/>
    <mergeCell ref="J21:K21"/>
    <mergeCell ref="L21:M21"/>
    <mergeCell ref="N21:O21"/>
    <mergeCell ref="B22:D22"/>
    <mergeCell ref="E22:F22"/>
    <mergeCell ref="J22:K22"/>
    <mergeCell ref="L22:M22"/>
    <mergeCell ref="N22:O22"/>
    <mergeCell ref="B23:D23"/>
    <mergeCell ref="E23:F23"/>
    <mergeCell ref="J23:K23"/>
    <mergeCell ref="L23:M23"/>
    <mergeCell ref="N23:O23"/>
    <mergeCell ref="B24:D24"/>
    <mergeCell ref="E24:F24"/>
    <mergeCell ref="J24:K24"/>
    <mergeCell ref="L24:M24"/>
    <mergeCell ref="N24:O24"/>
  </mergeCells>
  <phoneticPr fontId="29"/>
  <pageMargins left="0.75" right="0.75" top="1" bottom="1" header="0.51111111111111107" footer="0.51111111111111107"/>
  <pageSetup paperSize="9" scale="96" firstPageNumber="4294963191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3:P55"/>
  <sheetViews>
    <sheetView topLeftCell="A7" zoomScaleSheetLayoutView="100" workbookViewId="0">
      <selection activeCell="L37" sqref="L37"/>
    </sheetView>
  </sheetViews>
  <sheetFormatPr defaultColWidth="9" defaultRowHeight="13.5" customHeight="1"/>
  <cols>
    <col min="1" max="1" width="10.25" customWidth="1"/>
    <col min="2" max="11" width="5.75" customWidth="1"/>
    <col min="12" max="13" width="4.75" customWidth="1"/>
    <col min="14" max="15" width="4.375" customWidth="1"/>
  </cols>
  <sheetData>
    <row r="3" spans="1:16">
      <c r="A3" t="s">
        <v>46</v>
      </c>
      <c r="B3" t="s">
        <v>32</v>
      </c>
      <c r="E3" t="s">
        <v>47</v>
      </c>
      <c r="L3" s="142" t="s">
        <v>48</v>
      </c>
      <c r="M3" s="142"/>
      <c r="N3" s="142" t="s">
        <v>49</v>
      </c>
      <c r="O3" s="142"/>
    </row>
    <row r="4" spans="1:16">
      <c r="A4">
        <v>1</v>
      </c>
      <c r="B4" t="s">
        <v>73</v>
      </c>
      <c r="E4" t="s">
        <v>74</v>
      </c>
      <c r="H4" t="s">
        <v>51</v>
      </c>
      <c r="J4" t="s">
        <v>75</v>
      </c>
      <c r="L4" s="140" t="str">
        <f>J6</f>
        <v>F</v>
      </c>
      <c r="M4" s="141"/>
      <c r="N4" s="139" t="str">
        <f>E6</f>
        <v>E</v>
      </c>
      <c r="O4" s="139"/>
    </row>
    <row r="5" spans="1:16">
      <c r="A5">
        <v>2</v>
      </c>
      <c r="B5" t="s">
        <v>76</v>
      </c>
      <c r="E5" t="s">
        <v>77</v>
      </c>
      <c r="H5" t="s">
        <v>51</v>
      </c>
      <c r="J5" t="s">
        <v>78</v>
      </c>
      <c r="L5" s="138" t="str">
        <f>E4</f>
        <v>Ａ</v>
      </c>
      <c r="M5" s="128"/>
      <c r="N5" s="139" t="str">
        <f>J4</f>
        <v>B</v>
      </c>
      <c r="O5" s="139"/>
    </row>
    <row r="6" spans="1:16">
      <c r="A6">
        <v>3</v>
      </c>
      <c r="B6" t="s">
        <v>79</v>
      </c>
      <c r="E6" t="s">
        <v>80</v>
      </c>
      <c r="H6" t="s">
        <v>51</v>
      </c>
      <c r="J6" t="s">
        <v>81</v>
      </c>
      <c r="L6" s="138" t="str">
        <f>E5</f>
        <v>C</v>
      </c>
      <c r="M6" s="128"/>
      <c r="N6" s="139" t="str">
        <f>J5</f>
        <v>D</v>
      </c>
      <c r="O6" s="139"/>
    </row>
    <row r="7" spans="1:16">
      <c r="A7">
        <v>4</v>
      </c>
      <c r="B7" t="s">
        <v>82</v>
      </c>
      <c r="E7" t="s">
        <v>83</v>
      </c>
      <c r="H7" t="s">
        <v>51</v>
      </c>
      <c r="J7" t="s">
        <v>84</v>
      </c>
      <c r="L7" s="138" t="str">
        <f>E6</f>
        <v>E</v>
      </c>
      <c r="M7" s="128"/>
      <c r="N7" s="139" t="str">
        <f>E5</f>
        <v>C</v>
      </c>
      <c r="O7" s="139"/>
    </row>
    <row r="8" spans="1:16">
      <c r="A8">
        <v>5</v>
      </c>
      <c r="B8" t="s">
        <v>85</v>
      </c>
      <c r="E8" t="s">
        <v>74</v>
      </c>
      <c r="H8" t="s">
        <v>51</v>
      </c>
      <c r="J8" t="s">
        <v>86</v>
      </c>
      <c r="L8" s="138" t="str">
        <f>E7</f>
        <v>G</v>
      </c>
      <c r="M8" s="128"/>
      <c r="N8" s="139" t="str">
        <f>J7</f>
        <v>H</v>
      </c>
      <c r="O8" s="139"/>
    </row>
    <row r="9" spans="1:16">
      <c r="A9">
        <v>6</v>
      </c>
      <c r="B9" t="s">
        <v>87</v>
      </c>
      <c r="E9" t="s">
        <v>75</v>
      </c>
      <c r="H9" t="s">
        <v>51</v>
      </c>
      <c r="J9" t="s">
        <v>77</v>
      </c>
      <c r="L9" s="138" t="str">
        <f>E8</f>
        <v>Ａ</v>
      </c>
      <c r="M9" s="128"/>
      <c r="N9" s="139" t="str">
        <f>J8</f>
        <v>I</v>
      </c>
      <c r="O9" s="139"/>
    </row>
    <row r="10" spans="1:16">
      <c r="A10">
        <v>7</v>
      </c>
      <c r="B10" t="s">
        <v>88</v>
      </c>
      <c r="E10" t="s">
        <v>78</v>
      </c>
      <c r="H10" t="s">
        <v>51</v>
      </c>
      <c r="J10" t="s">
        <v>80</v>
      </c>
      <c r="L10" s="138" t="str">
        <f>J7</f>
        <v>H</v>
      </c>
      <c r="M10" s="128"/>
      <c r="N10" s="139" t="str">
        <f>E9</f>
        <v>B</v>
      </c>
      <c r="O10" s="139"/>
      <c r="P10" s="62"/>
    </row>
    <row r="11" spans="1:16">
      <c r="A11">
        <v>8</v>
      </c>
      <c r="B11" t="s">
        <v>89</v>
      </c>
      <c r="E11" t="s">
        <v>81</v>
      </c>
      <c r="H11" t="s">
        <v>51</v>
      </c>
      <c r="J11" t="s">
        <v>83</v>
      </c>
      <c r="L11" s="138" t="str">
        <f>J10</f>
        <v>E</v>
      </c>
      <c r="M11" s="128"/>
      <c r="N11" s="139" t="str">
        <f>E10</f>
        <v>D</v>
      </c>
      <c r="O11" s="139"/>
    </row>
    <row r="12" spans="1:16">
      <c r="A12">
        <v>9</v>
      </c>
      <c r="B12" t="s">
        <v>90</v>
      </c>
      <c r="E12" t="s">
        <v>84</v>
      </c>
      <c r="H12" t="s">
        <v>51</v>
      </c>
      <c r="J12" t="s">
        <v>86</v>
      </c>
      <c r="L12" s="138" t="str">
        <f>E11</f>
        <v>F</v>
      </c>
      <c r="M12" s="128"/>
      <c r="N12" s="139" t="str">
        <f>J11</f>
        <v>G</v>
      </c>
      <c r="O12" s="139"/>
    </row>
    <row r="13" spans="1:16">
      <c r="L13" s="1"/>
    </row>
    <row r="14" spans="1:16">
      <c r="A14" t="s">
        <v>46</v>
      </c>
      <c r="B14" t="s">
        <v>32</v>
      </c>
      <c r="E14" t="s">
        <v>47</v>
      </c>
      <c r="L14" s="1" t="s">
        <v>48</v>
      </c>
      <c r="N14" t="s">
        <v>49</v>
      </c>
    </row>
    <row r="15" spans="1:16">
      <c r="A15">
        <v>10</v>
      </c>
      <c r="B15" t="s">
        <v>73</v>
      </c>
      <c r="E15" t="s">
        <v>74</v>
      </c>
      <c r="H15" t="s">
        <v>51</v>
      </c>
      <c r="J15" t="s">
        <v>77</v>
      </c>
      <c r="L15" s="1" t="s">
        <v>80</v>
      </c>
      <c r="N15" t="s">
        <v>83</v>
      </c>
    </row>
    <row r="16" spans="1:16">
      <c r="A16">
        <v>11</v>
      </c>
      <c r="B16" t="s">
        <v>76</v>
      </c>
      <c r="E16" t="s">
        <v>75</v>
      </c>
      <c r="H16" t="s">
        <v>51</v>
      </c>
      <c r="J16" t="s">
        <v>78</v>
      </c>
      <c r="L16" s="1" t="s">
        <v>77</v>
      </c>
      <c r="N16" t="s">
        <v>74</v>
      </c>
    </row>
    <row r="17" spans="1:16">
      <c r="A17">
        <v>12</v>
      </c>
      <c r="B17" t="s">
        <v>79</v>
      </c>
      <c r="E17" t="s">
        <v>80</v>
      </c>
      <c r="H17" t="s">
        <v>51</v>
      </c>
      <c r="J17" t="s">
        <v>83</v>
      </c>
      <c r="L17" s="1" t="s">
        <v>78</v>
      </c>
      <c r="N17" t="s">
        <v>75</v>
      </c>
      <c r="P17" s="62"/>
    </row>
    <row r="18" spans="1:16">
      <c r="A18">
        <v>13</v>
      </c>
      <c r="B18" t="s">
        <v>82</v>
      </c>
      <c r="E18" t="s">
        <v>81</v>
      </c>
      <c r="H18" t="s">
        <v>51</v>
      </c>
      <c r="J18" t="s">
        <v>84</v>
      </c>
      <c r="L18" s="1" t="s">
        <v>83</v>
      </c>
      <c r="N18" t="s">
        <v>80</v>
      </c>
    </row>
    <row r="19" spans="1:16">
      <c r="A19">
        <v>14</v>
      </c>
      <c r="B19" t="s">
        <v>85</v>
      </c>
      <c r="E19" t="s">
        <v>75</v>
      </c>
      <c r="H19" t="s">
        <v>51</v>
      </c>
      <c r="J19" t="s">
        <v>86</v>
      </c>
      <c r="L19" s="1" t="s">
        <v>84</v>
      </c>
      <c r="N19" t="s">
        <v>81</v>
      </c>
    </row>
    <row r="20" spans="1:16">
      <c r="A20">
        <v>15</v>
      </c>
      <c r="B20" t="s">
        <v>87</v>
      </c>
      <c r="E20" t="s">
        <v>74</v>
      </c>
      <c r="H20" t="s">
        <v>51</v>
      </c>
      <c r="J20" t="s">
        <v>84</v>
      </c>
      <c r="L20" s="1" t="s">
        <v>75</v>
      </c>
      <c r="N20" t="s">
        <v>86</v>
      </c>
      <c r="P20" s="62"/>
    </row>
    <row r="21" spans="1:16">
      <c r="A21">
        <v>16</v>
      </c>
      <c r="B21" t="s">
        <v>88</v>
      </c>
      <c r="E21" t="s">
        <v>77</v>
      </c>
      <c r="H21" t="s">
        <v>51</v>
      </c>
      <c r="J21" t="s">
        <v>80</v>
      </c>
      <c r="L21" s="1" t="s">
        <v>84</v>
      </c>
      <c r="N21" t="s">
        <v>74</v>
      </c>
    </row>
    <row r="22" spans="1:16">
      <c r="A22">
        <v>17</v>
      </c>
      <c r="B22" t="s">
        <v>89</v>
      </c>
      <c r="E22" t="s">
        <v>78</v>
      </c>
      <c r="H22" t="s">
        <v>51</v>
      </c>
      <c r="J22" t="s">
        <v>81</v>
      </c>
      <c r="L22" s="1" t="s">
        <v>77</v>
      </c>
      <c r="N22" s="62" t="s">
        <v>86</v>
      </c>
      <c r="P22" s="62"/>
    </row>
    <row r="23" spans="1:16">
      <c r="A23">
        <v>18</v>
      </c>
      <c r="B23" t="s">
        <v>91</v>
      </c>
      <c r="E23" t="s">
        <v>83</v>
      </c>
      <c r="H23" t="s">
        <v>51</v>
      </c>
      <c r="J23" t="s">
        <v>86</v>
      </c>
      <c r="L23" s="1" t="s">
        <v>78</v>
      </c>
      <c r="N23" t="s">
        <v>81</v>
      </c>
    </row>
    <row r="24" spans="1:16">
      <c r="L24" s="1"/>
    </row>
    <row r="25" spans="1:16">
      <c r="A25" t="s">
        <v>46</v>
      </c>
      <c r="B25" t="s">
        <v>32</v>
      </c>
      <c r="E25" t="s">
        <v>47</v>
      </c>
      <c r="L25" s="1" t="s">
        <v>48</v>
      </c>
      <c r="N25" t="s">
        <v>49</v>
      </c>
    </row>
    <row r="26" spans="1:16">
      <c r="A26">
        <v>19</v>
      </c>
      <c r="B26" t="s">
        <v>73</v>
      </c>
      <c r="E26" t="s">
        <v>81</v>
      </c>
      <c r="H26" t="s">
        <v>51</v>
      </c>
      <c r="J26" t="s">
        <v>86</v>
      </c>
      <c r="L26" s="62" t="s">
        <v>78</v>
      </c>
      <c r="N26" t="s">
        <v>83</v>
      </c>
      <c r="P26" s="62"/>
    </row>
    <row r="27" spans="1:16">
      <c r="A27">
        <v>20</v>
      </c>
      <c r="B27" t="s">
        <v>76</v>
      </c>
      <c r="E27" t="s">
        <v>78</v>
      </c>
      <c r="H27" t="s">
        <v>51</v>
      </c>
      <c r="J27" t="s">
        <v>83</v>
      </c>
      <c r="L27" s="1" t="s">
        <v>86</v>
      </c>
      <c r="N27" t="s">
        <v>81</v>
      </c>
    </row>
    <row r="28" spans="1:16">
      <c r="A28">
        <v>21</v>
      </c>
      <c r="B28" t="s">
        <v>79</v>
      </c>
      <c r="E28" t="s">
        <v>75</v>
      </c>
      <c r="H28" t="s">
        <v>51</v>
      </c>
      <c r="J28" t="s">
        <v>80</v>
      </c>
      <c r="L28" s="1" t="s">
        <v>83</v>
      </c>
      <c r="N28" t="s">
        <v>78</v>
      </c>
    </row>
    <row r="29" spans="1:16">
      <c r="A29">
        <v>22</v>
      </c>
      <c r="B29" t="s">
        <v>82</v>
      </c>
      <c r="E29" t="s">
        <v>77</v>
      </c>
      <c r="H29" t="s">
        <v>51</v>
      </c>
      <c r="J29" t="s">
        <v>86</v>
      </c>
      <c r="L29" s="1" t="s">
        <v>75</v>
      </c>
      <c r="N29" t="s">
        <v>80</v>
      </c>
    </row>
    <row r="30" spans="1:16">
      <c r="A30">
        <v>23</v>
      </c>
      <c r="B30" t="s">
        <v>85</v>
      </c>
      <c r="E30" t="s">
        <v>75</v>
      </c>
      <c r="H30" t="s">
        <v>51</v>
      </c>
      <c r="J30" t="s">
        <v>84</v>
      </c>
      <c r="L30" s="1" t="s">
        <v>86</v>
      </c>
      <c r="N30" t="s">
        <v>77</v>
      </c>
    </row>
    <row r="31" spans="1:16">
      <c r="A31">
        <v>24</v>
      </c>
      <c r="B31" t="s">
        <v>87</v>
      </c>
      <c r="E31" t="s">
        <v>74</v>
      </c>
      <c r="H31" t="s">
        <v>51</v>
      </c>
      <c r="J31" t="s">
        <v>83</v>
      </c>
      <c r="L31" s="1" t="s">
        <v>75</v>
      </c>
      <c r="N31" t="s">
        <v>84</v>
      </c>
    </row>
    <row r="32" spans="1:16">
      <c r="A32">
        <v>25</v>
      </c>
      <c r="B32" t="s">
        <v>88</v>
      </c>
      <c r="E32" t="s">
        <v>80</v>
      </c>
      <c r="H32" t="s">
        <v>51</v>
      </c>
      <c r="J32" t="s">
        <v>84</v>
      </c>
      <c r="L32" s="1" t="s">
        <v>83</v>
      </c>
      <c r="N32" t="s">
        <v>74</v>
      </c>
    </row>
    <row r="33" spans="1:16">
      <c r="A33">
        <v>26</v>
      </c>
      <c r="B33" t="s">
        <v>89</v>
      </c>
      <c r="E33" t="s">
        <v>77</v>
      </c>
      <c r="H33" t="s">
        <v>51</v>
      </c>
      <c r="J33" t="s">
        <v>81</v>
      </c>
      <c r="L33" s="1" t="s">
        <v>80</v>
      </c>
      <c r="N33" t="s">
        <v>84</v>
      </c>
    </row>
    <row r="34" spans="1:16">
      <c r="A34">
        <v>27</v>
      </c>
      <c r="B34" t="s">
        <v>91</v>
      </c>
      <c r="E34" t="s">
        <v>74</v>
      </c>
      <c r="H34" t="s">
        <v>51</v>
      </c>
      <c r="J34" t="s">
        <v>78</v>
      </c>
      <c r="L34" s="1" t="s">
        <v>77</v>
      </c>
      <c r="N34" t="s">
        <v>81</v>
      </c>
    </row>
    <row r="35" spans="1:16">
      <c r="L35" s="1"/>
    </row>
    <row r="36" spans="1:16">
      <c r="A36" t="s">
        <v>46</v>
      </c>
      <c r="B36" t="s">
        <v>32</v>
      </c>
      <c r="E36" t="s">
        <v>47</v>
      </c>
      <c r="L36" s="1" t="s">
        <v>48</v>
      </c>
      <c r="N36" t="s">
        <v>49</v>
      </c>
    </row>
    <row r="37" spans="1:16">
      <c r="A37">
        <v>28</v>
      </c>
      <c r="B37" t="s">
        <v>73</v>
      </c>
      <c r="E37" t="s">
        <v>78</v>
      </c>
      <c r="H37" t="s">
        <v>51</v>
      </c>
      <c r="J37" t="s">
        <v>84</v>
      </c>
      <c r="L37" s="1" t="s">
        <v>74</v>
      </c>
      <c r="N37" s="62" t="s">
        <v>86</v>
      </c>
      <c r="P37" s="62"/>
    </row>
    <row r="38" spans="1:16">
      <c r="A38">
        <v>29</v>
      </c>
      <c r="B38" t="s">
        <v>76</v>
      </c>
      <c r="E38" t="s">
        <v>80</v>
      </c>
      <c r="H38" t="s">
        <v>51</v>
      </c>
      <c r="J38" t="s">
        <v>86</v>
      </c>
      <c r="L38" s="1" t="s">
        <v>78</v>
      </c>
      <c r="N38" t="s">
        <v>84</v>
      </c>
    </row>
    <row r="39" spans="1:16">
      <c r="A39">
        <v>30</v>
      </c>
      <c r="B39" t="s">
        <v>79</v>
      </c>
      <c r="E39" t="s">
        <v>74</v>
      </c>
      <c r="H39" t="s">
        <v>51</v>
      </c>
      <c r="J39" t="s">
        <v>81</v>
      </c>
      <c r="L39" s="1" t="s">
        <v>86</v>
      </c>
      <c r="N39" t="s">
        <v>80</v>
      </c>
    </row>
    <row r="40" spans="1:16">
      <c r="A40">
        <v>31</v>
      </c>
      <c r="B40" t="s">
        <v>82</v>
      </c>
      <c r="E40" t="s">
        <v>75</v>
      </c>
      <c r="H40" t="s">
        <v>51</v>
      </c>
      <c r="J40" t="s">
        <v>83</v>
      </c>
      <c r="L40" s="1" t="s">
        <v>81</v>
      </c>
      <c r="N40" t="s">
        <v>74</v>
      </c>
    </row>
    <row r="41" spans="1:16">
      <c r="A41">
        <v>32</v>
      </c>
      <c r="B41" t="s">
        <v>85</v>
      </c>
      <c r="E41" t="s">
        <v>77</v>
      </c>
      <c r="H41" t="s">
        <v>51</v>
      </c>
      <c r="J41" t="s">
        <v>84</v>
      </c>
      <c r="L41" s="1" t="s">
        <v>75</v>
      </c>
      <c r="N41" t="s">
        <v>83</v>
      </c>
    </row>
    <row r="42" spans="1:16">
      <c r="A42">
        <v>33</v>
      </c>
      <c r="B42" t="s">
        <v>87</v>
      </c>
      <c r="E42" t="s">
        <v>78</v>
      </c>
      <c r="H42" t="s">
        <v>51</v>
      </c>
      <c r="J42" t="s">
        <v>86</v>
      </c>
      <c r="L42" t="s">
        <v>84</v>
      </c>
      <c r="N42" t="s">
        <v>77</v>
      </c>
    </row>
    <row r="43" spans="1:16">
      <c r="A43">
        <v>34</v>
      </c>
      <c r="B43" t="s">
        <v>88</v>
      </c>
      <c r="E43" t="s">
        <v>74</v>
      </c>
      <c r="H43" t="s">
        <v>51</v>
      </c>
      <c r="J43" t="s">
        <v>80</v>
      </c>
      <c r="L43" t="s">
        <v>86</v>
      </c>
      <c r="N43" t="s">
        <v>78</v>
      </c>
    </row>
    <row r="44" spans="1:16">
      <c r="A44">
        <v>35</v>
      </c>
      <c r="B44" t="s">
        <v>89</v>
      </c>
      <c r="E44" t="s">
        <v>75</v>
      </c>
      <c r="H44" t="s">
        <v>51</v>
      </c>
      <c r="J44" t="s">
        <v>81</v>
      </c>
      <c r="L44" t="s">
        <v>74</v>
      </c>
      <c r="N44" t="s">
        <v>77</v>
      </c>
    </row>
    <row r="45" spans="1:16">
      <c r="A45">
        <v>36</v>
      </c>
      <c r="B45" t="s">
        <v>91</v>
      </c>
      <c r="E45" t="s">
        <v>77</v>
      </c>
      <c r="H45" t="s">
        <v>51</v>
      </c>
      <c r="J45" t="s">
        <v>83</v>
      </c>
      <c r="L45" s="1" t="s">
        <v>81</v>
      </c>
      <c r="N45" t="s">
        <v>75</v>
      </c>
      <c r="P45" s="62"/>
    </row>
    <row r="46" spans="1:16">
      <c r="L46" t="s">
        <v>92</v>
      </c>
      <c r="N46" t="s">
        <v>49</v>
      </c>
    </row>
    <row r="47" spans="1:16">
      <c r="A47" t="s">
        <v>93</v>
      </c>
      <c r="L47" s="63">
        <f>COUNTIF(L4:L45,A47)</f>
        <v>0</v>
      </c>
      <c r="N47" s="63">
        <f>COUNTIF(N4:N45,A47)</f>
        <v>0</v>
      </c>
    </row>
    <row r="48" spans="1:16">
      <c r="A48" t="s">
        <v>75</v>
      </c>
      <c r="L48" s="63">
        <f>COUNTIF(L4:L45,A48)</f>
        <v>4</v>
      </c>
      <c r="N48" s="63">
        <f>COUNTIF(N4:N45,A48)</f>
        <v>4</v>
      </c>
    </row>
    <row r="49" spans="1:14">
      <c r="A49" t="s">
        <v>77</v>
      </c>
      <c r="L49" s="63">
        <f>COUNTIF(L4:L45,A49)</f>
        <v>4</v>
      </c>
      <c r="N49" s="63">
        <f>COUNTIF(N4:N45,A49)</f>
        <v>4</v>
      </c>
    </row>
    <row r="50" spans="1:14">
      <c r="A50" t="s">
        <v>78</v>
      </c>
      <c r="L50" s="63">
        <f>COUNTIF(L4:L45,A50)</f>
        <v>4</v>
      </c>
      <c r="N50" s="63">
        <f>COUNTIF(N4:N45,A50)</f>
        <v>4</v>
      </c>
    </row>
    <row r="51" spans="1:14">
      <c r="A51" t="s">
        <v>80</v>
      </c>
      <c r="L51" s="63">
        <f>COUNTIF(L4:L45,A51)</f>
        <v>4</v>
      </c>
      <c r="N51">
        <f>COUNTIF(N4:N45,A51)</f>
        <v>4</v>
      </c>
    </row>
    <row r="52" spans="1:14">
      <c r="A52" t="s">
        <v>81</v>
      </c>
      <c r="L52" s="63">
        <f>COUNTIF(L4:L45,A52)</f>
        <v>4</v>
      </c>
      <c r="N52">
        <f>COUNTIF(N4:N45,A52)</f>
        <v>4</v>
      </c>
    </row>
    <row r="53" spans="1:14">
      <c r="A53" t="s">
        <v>83</v>
      </c>
      <c r="L53" s="63">
        <f>COUNTIF(L4:L45,A53)</f>
        <v>4</v>
      </c>
      <c r="N53">
        <f>COUNTIF(N4:N45,A53)</f>
        <v>4</v>
      </c>
    </row>
    <row r="54" spans="1:14">
      <c r="A54" t="s">
        <v>84</v>
      </c>
      <c r="L54" s="63">
        <f>COUNTIF(L4:L45,A54)</f>
        <v>4</v>
      </c>
      <c r="N54" s="63">
        <f>COUNTIF(N4:N45,A54)</f>
        <v>4</v>
      </c>
    </row>
    <row r="55" spans="1:14">
      <c r="A55" t="s">
        <v>86</v>
      </c>
      <c r="L55" s="63">
        <f>COUNTIF(L4:L45,A55)</f>
        <v>4</v>
      </c>
      <c r="N55" s="63">
        <f>COUNTIF(N4:N45,A55)</f>
        <v>4</v>
      </c>
    </row>
  </sheetData>
  <mergeCells count="20">
    <mergeCell ref="L3:M3"/>
    <mergeCell ref="N3:O3"/>
    <mergeCell ref="L4:M4"/>
    <mergeCell ref="N4:O4"/>
    <mergeCell ref="L5:M5"/>
    <mergeCell ref="N5:O5"/>
    <mergeCell ref="L6:M6"/>
    <mergeCell ref="N6:O6"/>
    <mergeCell ref="L7:M7"/>
    <mergeCell ref="N7:O7"/>
    <mergeCell ref="L8:M8"/>
    <mergeCell ref="N8:O8"/>
    <mergeCell ref="L12:M12"/>
    <mergeCell ref="N12:O12"/>
    <mergeCell ref="L9:M9"/>
    <mergeCell ref="N9:O9"/>
    <mergeCell ref="L10:M10"/>
    <mergeCell ref="N10:O10"/>
    <mergeCell ref="L11:M11"/>
    <mergeCell ref="N11:O11"/>
  </mergeCells>
  <phoneticPr fontId="29"/>
  <pageMargins left="0.69861111111111107" right="0.69861111111111107" top="0.75" bottom="0.75" header="0.3" footer="0.3"/>
  <pageSetup paperSize="9" firstPageNumber="4294963191" orientation="portrait" horizontalDpi="1200" verticalDpi="120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情報記入シート</vt:lpstr>
      <vt:lpstr>星取表</vt:lpstr>
      <vt:lpstr>第１節</vt:lpstr>
      <vt:lpstr>第2節</vt:lpstr>
      <vt:lpstr>第３節</vt:lpstr>
      <vt:lpstr>第４節</vt:lpstr>
      <vt:lpstr>Sheet1</vt:lpstr>
      <vt:lpstr>第１節!Print_Area</vt:lpstr>
      <vt:lpstr>第2節!Print_Area</vt:lpstr>
      <vt:lpstr>第３節!Print_Area</vt:lpstr>
      <vt:lpstr>第４節!Print_Area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㈲中村造花店</dc:creator>
  <cp:lastModifiedBy>atsuya</cp:lastModifiedBy>
  <cp:revision/>
  <dcterms:created xsi:type="dcterms:W3CDTF">2006-04-08T15:56:42Z</dcterms:created>
  <dcterms:modified xsi:type="dcterms:W3CDTF">2015-09-26T10:31:04Z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1041-8.1.0.3185</vt:lpwstr>
  </property>
</Properties>
</file>